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KASAND\HCE Programmer\Puljer\Nyt budgetformat -post FAK OH afskaffelse\"/>
    </mc:Choice>
  </mc:AlternateContent>
  <bookViews>
    <workbookView xWindow="0" yWindow="0" windowWidth="19200" windowHeight="6900" tabRatio="670"/>
  </bookViews>
  <sheets>
    <sheet name="1 - Resumé" sheetId="11" r:id="rId1"/>
    <sheet name="2 - Outcomes" sheetId="17" r:id="rId2"/>
    <sheet name="3 - Omkostningskategorier" sheetId="4" r:id="rId3"/>
  </sheets>
  <definedNames>
    <definedName name="_xlnm.Print_Area" localSheetId="0">'1 - Resumé'!$A$1:$I$55</definedName>
    <definedName name="_xlnm.Print_Area" localSheetId="1">'2 - Outcomes'!$A$1:$L$71</definedName>
    <definedName name="_xlnm.Print_Area" localSheetId="2">'3 - Omkostningskategorier'!$A$1:$L$63</definedName>
  </definedNames>
  <calcPr calcId="162913"/>
</workbook>
</file>

<file path=xl/calcChain.xml><?xml version="1.0" encoding="utf-8"?>
<calcChain xmlns="http://schemas.openxmlformats.org/spreadsheetml/2006/main">
  <c r="B11" i="11" l="1"/>
  <c r="B50" i="11" l="1"/>
  <c r="B52" i="11"/>
  <c r="F11" i="11"/>
  <c r="H11" i="11"/>
  <c r="D11" i="11"/>
  <c r="G31" i="4" l="1"/>
  <c r="I31" i="4"/>
  <c r="K31" i="4"/>
  <c r="G32" i="4"/>
  <c r="I32" i="4"/>
  <c r="K32" i="4"/>
  <c r="E32" i="4"/>
  <c r="K25" i="4" l="1"/>
  <c r="K21" i="4"/>
  <c r="I25" i="4"/>
  <c r="I21" i="4"/>
  <c r="G25" i="4"/>
  <c r="G21" i="4"/>
  <c r="G33" i="4" l="1"/>
  <c r="I33" i="4"/>
  <c r="K33" i="4"/>
  <c r="E33" i="4"/>
  <c r="E31" i="4"/>
  <c r="G64" i="17" l="1"/>
  <c r="D40" i="11" s="1"/>
  <c r="I64" i="17"/>
  <c r="F40" i="11" s="1"/>
  <c r="I65" i="17"/>
  <c r="F41" i="11" s="1"/>
  <c r="K65" i="17"/>
  <c r="H41" i="11" s="1"/>
  <c r="K66" i="17"/>
  <c r="H42" i="11" s="1"/>
  <c r="K69" i="17"/>
  <c r="H45" i="11" s="1"/>
  <c r="E67" i="17"/>
  <c r="B43" i="11" s="1"/>
  <c r="E66" i="17"/>
  <c r="B42" i="11" s="1"/>
  <c r="E54" i="17"/>
  <c r="G31" i="17"/>
  <c r="G60" i="17" s="1"/>
  <c r="D36" i="11" s="1"/>
  <c r="I31" i="17"/>
  <c r="I60" i="17" s="1"/>
  <c r="F36" i="11" s="1"/>
  <c r="K31" i="17"/>
  <c r="K60" i="17" s="1"/>
  <c r="H36" i="11" s="1"/>
  <c r="G32" i="17"/>
  <c r="G61" i="17" s="1"/>
  <c r="D37" i="11" s="1"/>
  <c r="I32" i="17"/>
  <c r="I61" i="17" s="1"/>
  <c r="F37" i="11" s="1"/>
  <c r="K32" i="17"/>
  <c r="K61" i="17" s="1"/>
  <c r="H37" i="11" s="1"/>
  <c r="G33" i="17"/>
  <c r="G62" i="17" s="1"/>
  <c r="D38" i="11" s="1"/>
  <c r="I33" i="17"/>
  <c r="I62" i="17" s="1"/>
  <c r="F38" i="11" s="1"/>
  <c r="K33" i="17"/>
  <c r="K62" i="17" s="1"/>
  <c r="H38" i="11" s="1"/>
  <c r="G34" i="17"/>
  <c r="G63" i="17" s="1"/>
  <c r="I34" i="17"/>
  <c r="I63" i="17" s="1"/>
  <c r="K34" i="17"/>
  <c r="G35" i="17"/>
  <c r="I35" i="17"/>
  <c r="K35" i="17"/>
  <c r="K64" i="17" s="1"/>
  <c r="H40" i="11" s="1"/>
  <c r="G36" i="17"/>
  <c r="G65" i="17" s="1"/>
  <c r="D41" i="11" s="1"/>
  <c r="I36" i="17"/>
  <c r="K36" i="17"/>
  <c r="G37" i="17"/>
  <c r="G66" i="17" s="1"/>
  <c r="D42" i="11" s="1"/>
  <c r="I37" i="17"/>
  <c r="I66" i="17" s="1"/>
  <c r="F42" i="11" s="1"/>
  <c r="K37" i="17"/>
  <c r="E37" i="17"/>
  <c r="E36" i="17"/>
  <c r="E65" i="17" s="1"/>
  <c r="B41" i="11" s="1"/>
  <c r="E35" i="17"/>
  <c r="E64" i="17" s="1"/>
  <c r="E34" i="17"/>
  <c r="E63" i="17" s="1"/>
  <c r="E33" i="17"/>
  <c r="E62" i="17" s="1"/>
  <c r="E32" i="17"/>
  <c r="E61" i="17" s="1"/>
  <c r="E31" i="17"/>
  <c r="I21" i="17"/>
  <c r="K21" i="17"/>
  <c r="E13" i="17"/>
  <c r="K54" i="17"/>
  <c r="K67" i="17" s="1"/>
  <c r="H43" i="11" s="1"/>
  <c r="K55" i="17"/>
  <c r="K68" i="17" s="1"/>
  <c r="H44" i="11" s="1"/>
  <c r="K56" i="17"/>
  <c r="I25" i="17"/>
  <c r="K25" i="17"/>
  <c r="E21" i="4"/>
  <c r="E25" i="4"/>
  <c r="E21" i="17"/>
  <c r="G21" i="17"/>
  <c r="E25" i="17"/>
  <c r="G25" i="17"/>
  <c r="D52" i="11"/>
  <c r="F52" i="11"/>
  <c r="H52" i="11"/>
  <c r="F39" i="11" l="1"/>
  <c r="K63" i="17"/>
  <c r="D39" i="11"/>
  <c r="H39" i="11" l="1"/>
  <c r="I56" i="17" l="1"/>
  <c r="I69" i="17" s="1"/>
  <c r="F45" i="11" s="1"/>
  <c r="G56" i="17"/>
  <c r="G69" i="17" s="1"/>
  <c r="D45" i="11" s="1"/>
  <c r="E56" i="17"/>
  <c r="E69" i="17" s="1"/>
  <c r="B45" i="11" s="1"/>
  <c r="I55" i="17"/>
  <c r="I68" i="17" s="1"/>
  <c r="F44" i="11" s="1"/>
  <c r="G55" i="17"/>
  <c r="G68" i="17" s="1"/>
  <c r="D44" i="11" s="1"/>
  <c r="E55" i="17"/>
  <c r="I54" i="17"/>
  <c r="I67" i="17" s="1"/>
  <c r="F43" i="11" s="1"/>
  <c r="G54" i="17"/>
  <c r="G67" i="17" s="1"/>
  <c r="D43" i="11" s="1"/>
  <c r="B39" i="11"/>
  <c r="K48" i="17"/>
  <c r="I48" i="17"/>
  <c r="G48" i="17"/>
  <c r="E48" i="17"/>
  <c r="K44" i="17"/>
  <c r="I44" i="17"/>
  <c r="G44" i="17"/>
  <c r="E44" i="17"/>
  <c r="K40" i="17"/>
  <c r="I40" i="17"/>
  <c r="I52" i="17" s="1"/>
  <c r="J48" i="17" s="1"/>
  <c r="G40" i="17"/>
  <c r="E40" i="17"/>
  <c r="B37" i="11"/>
  <c r="E60" i="17"/>
  <c r="B36" i="11" s="1"/>
  <c r="K17" i="17"/>
  <c r="I17" i="17"/>
  <c r="G17" i="17"/>
  <c r="E17" i="17"/>
  <c r="K13" i="17"/>
  <c r="I13" i="17"/>
  <c r="G13" i="17"/>
  <c r="K9" i="17"/>
  <c r="I9" i="17"/>
  <c r="G9" i="17"/>
  <c r="E9" i="17"/>
  <c r="K52" i="4"/>
  <c r="K58" i="4" s="1"/>
  <c r="H30" i="11" s="1"/>
  <c r="K51" i="4"/>
  <c r="K57" i="4" s="1"/>
  <c r="H29" i="11" s="1"/>
  <c r="K50" i="4"/>
  <c r="I52" i="4"/>
  <c r="I51" i="4"/>
  <c r="I57" i="4" s="1"/>
  <c r="F29" i="11" s="1"/>
  <c r="I50" i="4"/>
  <c r="I56" i="4" s="1"/>
  <c r="F28" i="11" s="1"/>
  <c r="G52" i="4"/>
  <c r="G51" i="4"/>
  <c r="G57" i="4" s="1"/>
  <c r="D29" i="11" s="1"/>
  <c r="G50" i="4"/>
  <c r="E51" i="4"/>
  <c r="E57" i="4" s="1"/>
  <c r="B29" i="11" s="1"/>
  <c r="E52" i="4"/>
  <c r="E50" i="4"/>
  <c r="K56" i="4"/>
  <c r="H28" i="11" s="1"/>
  <c r="E56" i="4"/>
  <c r="B28" i="11" s="1"/>
  <c r="B40" i="11" l="1"/>
  <c r="E68" i="17"/>
  <c r="B44" i="11" s="1"/>
  <c r="E29" i="17"/>
  <c r="F36" i="17" s="1"/>
  <c r="F33" i="17"/>
  <c r="F34" i="17"/>
  <c r="I58" i="4"/>
  <c r="F30" i="11" s="1"/>
  <c r="G58" i="4"/>
  <c r="D30" i="11" s="1"/>
  <c r="E58" i="4"/>
  <c r="B30" i="11" s="1"/>
  <c r="G56" i="4"/>
  <c r="D28" i="11" s="1"/>
  <c r="K29" i="17"/>
  <c r="I29" i="17"/>
  <c r="G29" i="17"/>
  <c r="F25" i="17"/>
  <c r="F21" i="17"/>
  <c r="B38" i="11"/>
  <c r="J44" i="17"/>
  <c r="J54" i="17"/>
  <c r="J40" i="17"/>
  <c r="G52" i="17"/>
  <c r="H56" i="17" s="1"/>
  <c r="E52" i="17"/>
  <c r="F55" i="17" s="1"/>
  <c r="K52" i="17"/>
  <c r="J55" i="17"/>
  <c r="J56" i="17"/>
  <c r="F44" i="17"/>
  <c r="H55" i="17" l="1"/>
  <c r="F35" i="17"/>
  <c r="F54" i="17"/>
  <c r="F40" i="17"/>
  <c r="J21" i="17"/>
  <c r="J32" i="17"/>
  <c r="J36" i="17"/>
  <c r="J35" i="17"/>
  <c r="J33" i="17"/>
  <c r="J37" i="17"/>
  <c r="J34" i="17"/>
  <c r="J31" i="17"/>
  <c r="L21" i="17"/>
  <c r="L32" i="17"/>
  <c r="L36" i="17"/>
  <c r="L33" i="17"/>
  <c r="L31" i="17"/>
  <c r="L35" i="17"/>
  <c r="L37" i="17"/>
  <c r="L34" i="17"/>
  <c r="H21" i="17"/>
  <c r="H31" i="17"/>
  <c r="H33" i="17"/>
  <c r="H35" i="17"/>
  <c r="H37" i="17"/>
  <c r="H32" i="17"/>
  <c r="H36" i="17"/>
  <c r="H34" i="17"/>
  <c r="L44" i="17"/>
  <c r="L56" i="17"/>
  <c r="L55" i="17"/>
  <c r="L54" i="17"/>
  <c r="L9" i="17"/>
  <c r="L25" i="17"/>
  <c r="J25" i="17"/>
  <c r="H25" i="17"/>
  <c r="H54" i="17"/>
  <c r="G58" i="17"/>
  <c r="D35" i="11" s="1"/>
  <c r="E35" i="11" s="1"/>
  <c r="L17" i="17"/>
  <c r="J9" i="17"/>
  <c r="J13" i="17"/>
  <c r="I58" i="17"/>
  <c r="F35" i="11" s="1"/>
  <c r="G35" i="11" s="1"/>
  <c r="J17" i="17"/>
  <c r="L13" i="17"/>
  <c r="H9" i="17"/>
  <c r="H17" i="17"/>
  <c r="H13" i="17"/>
  <c r="E58" i="17"/>
  <c r="B35" i="11" s="1"/>
  <c r="F48" i="17"/>
  <c r="F56" i="17"/>
  <c r="H44" i="17"/>
  <c r="H48" i="17"/>
  <c r="H40" i="17"/>
  <c r="F32" i="17"/>
  <c r="F17" i="17"/>
  <c r="L48" i="17"/>
  <c r="F13" i="17"/>
  <c r="L40" i="17"/>
  <c r="F9" i="17"/>
  <c r="K58" i="17"/>
  <c r="H35" i="11" s="1"/>
  <c r="F37" i="17"/>
  <c r="F31" i="17"/>
  <c r="L67" i="17" l="1"/>
  <c r="L61" i="17"/>
  <c r="L60" i="17"/>
  <c r="L64" i="17"/>
  <c r="L68" i="17"/>
  <c r="L65" i="17"/>
  <c r="L69" i="17"/>
  <c r="L62" i="17"/>
  <c r="L66" i="17"/>
  <c r="L63" i="17"/>
  <c r="J61" i="17"/>
  <c r="J65" i="17"/>
  <c r="J69" i="17"/>
  <c r="J67" i="17"/>
  <c r="J68" i="17"/>
  <c r="J62" i="17"/>
  <c r="J66" i="17"/>
  <c r="J60" i="17"/>
  <c r="J64" i="17"/>
  <c r="J63" i="17"/>
  <c r="H61" i="17"/>
  <c r="H65" i="17"/>
  <c r="H67" i="17"/>
  <c r="H69" i="17"/>
  <c r="H62" i="17"/>
  <c r="H64" i="17"/>
  <c r="H66" i="17"/>
  <c r="H68" i="17"/>
  <c r="H63" i="17"/>
  <c r="H60" i="17"/>
  <c r="F69" i="17"/>
  <c r="F65" i="17"/>
  <c r="F61" i="17"/>
  <c r="F68" i="17"/>
  <c r="F64" i="17"/>
  <c r="F67" i="17"/>
  <c r="F66" i="17"/>
  <c r="F62" i="17"/>
  <c r="F63" i="17"/>
  <c r="F60" i="17"/>
  <c r="I9" i="4" l="1"/>
  <c r="I13" i="4"/>
  <c r="I17" i="4"/>
  <c r="I36" i="4"/>
  <c r="I40" i="4"/>
  <c r="I44" i="4"/>
  <c r="K44" i="4"/>
  <c r="G44" i="4"/>
  <c r="E44" i="4"/>
  <c r="K17" i="4"/>
  <c r="G17" i="4"/>
  <c r="E17" i="4"/>
  <c r="I29" i="4" l="1"/>
  <c r="I48" i="4"/>
  <c r="F16" i="11" s="1"/>
  <c r="F50" i="11" s="1"/>
  <c r="J32" i="4" l="1"/>
  <c r="J31" i="4"/>
  <c r="J33" i="4"/>
  <c r="F15" i="11"/>
  <c r="F51" i="11" s="1"/>
  <c r="J25" i="4"/>
  <c r="J21" i="4"/>
  <c r="I54" i="4"/>
  <c r="F27" i="11" s="1"/>
  <c r="G27" i="11" s="1"/>
  <c r="J51" i="4"/>
  <c r="J52" i="4"/>
  <c r="J50" i="4"/>
  <c r="J17" i="4"/>
  <c r="J36" i="4"/>
  <c r="J44" i="4"/>
  <c r="J40" i="4"/>
  <c r="J9" i="4"/>
  <c r="J13" i="4"/>
  <c r="F17" i="11" l="1"/>
  <c r="G30" i="11"/>
  <c r="J57" i="4"/>
  <c r="J58" i="4"/>
  <c r="J56" i="4"/>
  <c r="F22" i="11" l="1"/>
  <c r="G17" i="11" s="1"/>
  <c r="G36" i="11"/>
  <c r="G40" i="11"/>
  <c r="G42" i="11"/>
  <c r="G44" i="11"/>
  <c r="G37" i="11"/>
  <c r="G39" i="11"/>
  <c r="G41" i="11"/>
  <c r="G43" i="11"/>
  <c r="G45" i="11"/>
  <c r="G38" i="11"/>
  <c r="G29" i="11"/>
  <c r="G28" i="11"/>
  <c r="G22" i="11" l="1"/>
  <c r="G19" i="11"/>
  <c r="K40" i="4"/>
  <c r="K36" i="4"/>
  <c r="K13" i="4"/>
  <c r="K9" i="4"/>
  <c r="G40" i="4"/>
  <c r="G36" i="4"/>
  <c r="G13" i="4"/>
  <c r="G9" i="4"/>
  <c r="G29" i="4" s="1"/>
  <c r="H32" i="4" l="1"/>
  <c r="H31" i="4"/>
  <c r="H33" i="4"/>
  <c r="K29" i="4"/>
  <c r="G48" i="4"/>
  <c r="D16" i="11" s="1"/>
  <c r="D50" i="11" s="1"/>
  <c r="K48" i="4"/>
  <c r="L32" i="4" l="1"/>
  <c r="L31" i="4"/>
  <c r="L33" i="4"/>
  <c r="H15" i="11"/>
  <c r="L25" i="4"/>
  <c r="L21" i="4"/>
  <c r="D15" i="11"/>
  <c r="H25" i="4"/>
  <c r="H21" i="4"/>
  <c r="H16" i="11"/>
  <c r="H50" i="11" s="1"/>
  <c r="K54" i="4"/>
  <c r="H27" i="11" s="1"/>
  <c r="H52" i="4"/>
  <c r="H50" i="4"/>
  <c r="H51" i="4"/>
  <c r="G54" i="4"/>
  <c r="D27" i="11" s="1"/>
  <c r="E27" i="11" s="1"/>
  <c r="L13" i="4"/>
  <c r="L9" i="4"/>
  <c r="H13" i="4"/>
  <c r="L36" i="4"/>
  <c r="H36" i="4"/>
  <c r="H9" i="4"/>
  <c r="L17" i="4"/>
  <c r="H17" i="4"/>
  <c r="H40" i="4"/>
  <c r="L44" i="4"/>
  <c r="L40" i="4"/>
  <c r="H44" i="4"/>
  <c r="D17" i="11" l="1"/>
  <c r="D51" i="11"/>
  <c r="H17" i="11"/>
  <c r="H22" i="11" s="1"/>
  <c r="I22" i="11" s="1"/>
  <c r="H51" i="11"/>
  <c r="D22" i="11"/>
  <c r="E17" i="11" s="1"/>
  <c r="E30" i="11"/>
  <c r="E28" i="11"/>
  <c r="E29" i="11"/>
  <c r="H57" i="4"/>
  <c r="H56" i="4"/>
  <c r="H58" i="4"/>
  <c r="E40" i="4"/>
  <c r="E36" i="4"/>
  <c r="E13" i="4"/>
  <c r="E9" i="4"/>
  <c r="E29" i="4" l="1"/>
  <c r="I17" i="11"/>
  <c r="E22" i="11"/>
  <c r="E19" i="11"/>
  <c r="F33" i="4"/>
  <c r="F31" i="4"/>
  <c r="F32" i="4"/>
  <c r="E37" i="11"/>
  <c r="E41" i="11"/>
  <c r="E43" i="11"/>
  <c r="E45" i="11"/>
  <c r="E36" i="11"/>
  <c r="E38" i="11"/>
  <c r="E40" i="11"/>
  <c r="E42" i="11"/>
  <c r="E44" i="11"/>
  <c r="E39" i="11"/>
  <c r="I37" i="11"/>
  <c r="I41" i="11"/>
  <c r="I43" i="11"/>
  <c r="I45" i="11"/>
  <c r="I36" i="11"/>
  <c r="I38" i="11"/>
  <c r="I40" i="11"/>
  <c r="I42" i="11"/>
  <c r="I44" i="11"/>
  <c r="I39" i="11"/>
  <c r="I35" i="11"/>
  <c r="I27" i="11"/>
  <c r="I30" i="11"/>
  <c r="I28" i="11"/>
  <c r="I29" i="11"/>
  <c r="E48" i="4"/>
  <c r="F21" i="4" l="1"/>
  <c r="F25" i="4"/>
  <c r="B15" i="11"/>
  <c r="E54" i="4"/>
  <c r="B27" i="11" s="1"/>
  <c r="F36" i="4"/>
  <c r="F51" i="4"/>
  <c r="B16" i="11"/>
  <c r="F52" i="4"/>
  <c r="F50" i="4"/>
  <c r="F17" i="4"/>
  <c r="F9" i="4"/>
  <c r="F40" i="4"/>
  <c r="F44" i="4"/>
  <c r="F13" i="4"/>
  <c r="B17" i="11" l="1"/>
  <c r="B22" i="11" s="1"/>
  <c r="B53" i="11" s="1"/>
  <c r="B51" i="11"/>
  <c r="C17" i="11"/>
  <c r="C19" i="11"/>
  <c r="F56" i="4"/>
  <c r="F58" i="4"/>
  <c r="F57" i="4"/>
  <c r="C21" i="11"/>
  <c r="C43" i="11" l="1"/>
  <c r="C42" i="11"/>
  <c r="C45" i="11"/>
  <c r="C41" i="11"/>
  <c r="C44" i="11"/>
  <c r="C37" i="11"/>
  <c r="C35" i="11"/>
  <c r="C40" i="11"/>
  <c r="C36" i="11"/>
  <c r="C39" i="11"/>
  <c r="C38" i="11"/>
  <c r="I18" i="11"/>
  <c r="I21" i="11"/>
  <c r="I19" i="11"/>
  <c r="I20" i="11"/>
  <c r="D53" i="11"/>
  <c r="E20" i="11"/>
  <c r="E18" i="11"/>
  <c r="E21" i="11"/>
  <c r="H53" i="11"/>
  <c r="C27" i="11"/>
  <c r="C29" i="11"/>
  <c r="C28" i="11"/>
  <c r="C30" i="11"/>
  <c r="E16" i="11"/>
  <c r="E15" i="11"/>
  <c r="I16" i="11"/>
  <c r="I15" i="11"/>
  <c r="C20" i="11"/>
  <c r="C18" i="11"/>
  <c r="C22" i="11"/>
  <c r="C15" i="11"/>
  <c r="C16" i="11"/>
  <c r="G21" i="11" l="1"/>
  <c r="G18" i="11"/>
  <c r="G20" i="11"/>
  <c r="F53" i="11"/>
  <c r="G15" i="11"/>
  <c r="G16" i="11"/>
</calcChain>
</file>

<file path=xl/sharedStrings.xml><?xml version="1.0" encoding="utf-8"?>
<sst xmlns="http://schemas.openxmlformats.org/spreadsheetml/2006/main" count="261" uniqueCount="74">
  <si>
    <t>BUDGET</t>
  </si>
  <si>
    <t>Budget</t>
  </si>
  <si>
    <t>Total</t>
  </si>
  <si>
    <t>Annex 1</t>
  </si>
  <si>
    <t>To be inserted manually</t>
  </si>
  <si>
    <t>Percentage is calculated automatically</t>
  </si>
  <si>
    <t>Calculated</t>
  </si>
  <si>
    <t>Compliance  data</t>
  </si>
  <si>
    <t>Egne understøttende aktiviteter</t>
  </si>
  <si>
    <t>Egne understøttende aktiviteter - total</t>
  </si>
  <si>
    <t>Program- og projekaktiviteter (PPA)  - Egne understøttende aktiviteter</t>
  </si>
  <si>
    <t>Other cross cutting</t>
  </si>
  <si>
    <t>Region / country 1 /Program</t>
  </si>
  <si>
    <t>Region / country 2 /Program</t>
  </si>
  <si>
    <t>PPA</t>
  </si>
  <si>
    <t>Other/cross cutting</t>
  </si>
  <si>
    <t>Puljer og -forvaltning samt fagligt netværksarbejde</t>
  </si>
  <si>
    <t>A3 - Programunderstøttende funktioner</t>
  </si>
  <si>
    <t>Specificering af PPA - Omkostningskategorier</t>
  </si>
  <si>
    <t>Specificering af PPA - Outcomes</t>
  </si>
  <si>
    <t>Emne</t>
  </si>
  <si>
    <t>Oplysningsaktiviteter</t>
  </si>
  <si>
    <t>Revision</t>
  </si>
  <si>
    <t>Administration</t>
  </si>
  <si>
    <t>Renter</t>
  </si>
  <si>
    <t>Midler retur fra bevillingshavere</t>
  </si>
  <si>
    <t>Bevillinger (tilsagn) fra DANIDA</t>
  </si>
  <si>
    <t>Budget - PPA - Omkostningskategorier</t>
  </si>
  <si>
    <t>A1 - Aktivitetsomkostninger</t>
  </si>
  <si>
    <t>Budget - PPA - Outcomes</t>
  </si>
  <si>
    <t>-heraf</t>
  </si>
  <si>
    <t>Outcome 5 - INSERT TEXT</t>
  </si>
  <si>
    <t>Outcome 7 - INSERT TEXT</t>
  </si>
  <si>
    <t>Outcome 3 - INSERT TEXT</t>
  </si>
  <si>
    <t>Outcome 8 - INSERT TEXT</t>
  </si>
  <si>
    <t>Outcome 9 - INSERT TEXT</t>
  </si>
  <si>
    <t>Outcome 10 - INSERT TEXT</t>
  </si>
  <si>
    <t>Region / country 1 / Program 1</t>
  </si>
  <si>
    <t>Region / country 2 /Program 2</t>
  </si>
  <si>
    <t>Information from '3 - Omkostnigskategorier'</t>
  </si>
  <si>
    <t>Calculation</t>
  </si>
  <si>
    <t>Information from '2 - Outcomes'</t>
  </si>
  <si>
    <t>Budgetmodel for puljeordninger og faglige netværk</t>
  </si>
  <si>
    <t>Outcome 1 - FX: Stronger Civil Society (capacity build, monitor, manage etc.)</t>
  </si>
  <si>
    <t>Outcome 1 - FX: Stronger Civil Society (capacity build, monitor, manage)</t>
  </si>
  <si>
    <t>Outcome 2 - FX: Support and advisory to CSOs  (rådgivning)</t>
  </si>
  <si>
    <t>Outcome 4 - FX: Support to CSOs in global south</t>
  </si>
  <si>
    <t xml:space="preserve">Outcome 6 - FX: Sikring af tros og religonsfrihed </t>
  </si>
  <si>
    <t>Pulje 1 / Puljevindue 1 / Netværksaktivitet 1 [TILPAS TEKST]</t>
  </si>
  <si>
    <t>Pulje 2 / Puljevindue 2 / Netværksaktivitet 2  [TILPAS TEKST]</t>
  </si>
  <si>
    <t>Pulje 3 / Puljevindue 3 / Netværksaktivitet 3  [TILPAS TEKST]</t>
  </si>
  <si>
    <t>Pulje 4 / Puljevindue 4 / Netværksaktivitet 4 [TILPAS TEKST]</t>
  </si>
  <si>
    <t>Outcome 1 - FX: Stronger Civil Society (capacity building, monitoring)</t>
  </si>
  <si>
    <t>Outcome 2 - FX: Support and advisory to CSOs (rådgivning)</t>
  </si>
  <si>
    <t>Tværgående, pulje- og netværks-forvaltning</t>
  </si>
  <si>
    <t>PPA total</t>
  </si>
  <si>
    <t>Egne understøttende aktiviteter (maks. 20% af bevilling)</t>
  </si>
  <si>
    <t>Ikke disponerede midler overført fra tidligere år</t>
  </si>
  <si>
    <t>Udgifter (Disponeringer)</t>
  </si>
  <si>
    <t>Uallokerede midler (inkl. budgetreserve)</t>
  </si>
  <si>
    <t>Administration (maks. 7 % af udgifter exkl. administration)</t>
  </si>
  <si>
    <t>Total outcome-allokerede program- og projektaktiviteter</t>
  </si>
  <si>
    <t>Resumé</t>
  </si>
  <si>
    <t>Midler til rådighed fra Udenrigsministeriet</t>
  </si>
  <si>
    <t>Oplysningsaktiviteter (maks. 2 % af PPA+ uallokerede midler)*</t>
  </si>
  <si>
    <t>* I regnskabet kontrolleres at Oplysnisaktiviteter maksimalt udgør 2% af anvendt PPA (dvs. eksklusiv uallokerede midler).</t>
  </si>
  <si>
    <t>Program- og projekaktiviteter (PPA) - Pulje(r) og netværksaktiviteter</t>
  </si>
  <si>
    <t>Annex 1.2</t>
  </si>
  <si>
    <t>Annex 1.3</t>
  </si>
  <si>
    <t>Program- og projektaktiviteter (PPA)</t>
  </si>
  <si>
    <t>A2 - Overførsler til uafhængige partnere</t>
  </si>
  <si>
    <t>Puljer og -forvaltning samt netværksaktiviteter - total</t>
  </si>
  <si>
    <t>A2 - Overførsler til uafhængige partnere (bevillingshavere)</t>
  </si>
  <si>
    <t>Uallokerede midler (inkl. budgetreserve), (maks 5% af bevilling)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</si>
</sst>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name val="Arial"/>
      <family val="2"/>
    </font>
    <font>
      <sz val="10"/>
      <name val="Arial"/>
      <family val="2"/>
    </font>
    <font>
      <sz val="11"/>
      <color theme="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i/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Garamond"/>
      <family val="1"/>
    </font>
    <font>
      <b/>
      <sz val="11"/>
      <color theme="0"/>
      <name val="Arial"/>
      <family val="2"/>
    </font>
    <font>
      <b/>
      <sz val="11"/>
      <color theme="1"/>
      <name val="Garamond"/>
      <family val="1"/>
    </font>
    <font>
      <b/>
      <sz val="16"/>
      <name val="Garamond"/>
      <family val="1"/>
    </font>
    <font>
      <b/>
      <sz val="15"/>
      <name val="Garamond"/>
      <family val="1"/>
    </font>
    <font>
      <b/>
      <i/>
      <sz val="11"/>
      <color theme="1"/>
      <name val="Garamond"/>
      <family val="1"/>
    </font>
    <font>
      <i/>
      <sz val="10"/>
      <name val="Arial"/>
      <family val="2"/>
    </font>
    <font>
      <b/>
      <sz val="14"/>
      <name val="Garamond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9" fontId="5" fillId="0" borderId="0" xfId="0" applyNumberFormat="1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9" fontId="5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/>
    <xf numFmtId="0" fontId="3" fillId="0" borderId="0" xfId="0" applyFont="1" applyBorder="1"/>
    <xf numFmtId="0" fontId="6" fillId="0" borderId="0" xfId="0" applyFont="1"/>
    <xf numFmtId="0" fontId="9" fillId="0" borderId="0" xfId="0" applyFont="1" applyBorder="1"/>
    <xf numFmtId="0" fontId="10" fillId="0" borderId="0" xfId="0" applyFont="1" applyBorder="1"/>
    <xf numFmtId="9" fontId="10" fillId="0" borderId="0" xfId="0" applyNumberFormat="1" applyFont="1" applyFill="1" applyBorder="1" applyAlignment="1">
      <alignment horizontal="left"/>
    </xf>
    <xf numFmtId="0" fontId="5" fillId="0" borderId="3" xfId="0" applyFont="1" applyBorder="1"/>
    <xf numFmtId="0" fontId="11" fillId="0" borderId="0" xfId="0" applyFont="1" applyBorder="1"/>
    <xf numFmtId="0" fontId="4" fillId="0" borderId="0" xfId="0" applyFont="1" applyFill="1" applyBorder="1"/>
    <xf numFmtId="0" fontId="10" fillId="0" borderId="0" xfId="0" applyFont="1"/>
    <xf numFmtId="0" fontId="5" fillId="0" borderId="0" xfId="0" applyFont="1" applyFill="1" applyBorder="1"/>
    <xf numFmtId="0" fontId="11" fillId="0" borderId="3" xfId="0" applyFont="1" applyBorder="1"/>
    <xf numFmtId="0" fontId="13" fillId="0" borderId="0" xfId="0" applyFont="1" applyBorder="1" applyAlignment="1"/>
    <xf numFmtId="3" fontId="11" fillId="3" borderId="0" xfId="0" applyNumberFormat="1" applyFont="1" applyFill="1" applyBorder="1"/>
    <xf numFmtId="9" fontId="11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9" fontId="5" fillId="0" borderId="1" xfId="0" applyNumberFormat="1" applyFont="1" applyFill="1" applyBorder="1" applyAlignment="1">
      <alignment horizontal="left"/>
    </xf>
    <xf numFmtId="0" fontId="4" fillId="0" borderId="3" xfId="0" applyFont="1" applyFill="1" applyBorder="1"/>
    <xf numFmtId="3" fontId="5" fillId="0" borderId="0" xfId="0" applyNumberFormat="1" applyFont="1" applyBorder="1"/>
    <xf numFmtId="3" fontId="5" fillId="0" borderId="0" xfId="1" applyNumberFormat="1" applyFont="1" applyFill="1" applyBorder="1"/>
    <xf numFmtId="3" fontId="5" fillId="2" borderId="0" xfId="0" applyNumberFormat="1" applyFont="1" applyFill="1" applyBorder="1"/>
    <xf numFmtId="9" fontId="5" fillId="2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9" fontId="4" fillId="2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0" fillId="0" borderId="0" xfId="0"/>
    <xf numFmtId="0" fontId="4" fillId="0" borderId="0" xfId="0" applyFont="1" applyBorder="1"/>
    <xf numFmtId="0" fontId="6" fillId="0" borderId="0" xfId="3" applyFont="1"/>
    <xf numFmtId="0" fontId="5" fillId="0" borderId="0" xfId="3" applyFont="1" applyBorder="1"/>
    <xf numFmtId="0" fontId="6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6" fillId="0" borderId="0" xfId="3" applyFont="1" applyBorder="1"/>
    <xf numFmtId="0" fontId="6" fillId="0" borderId="0" xfId="3" applyFont="1" applyFill="1" applyBorder="1"/>
    <xf numFmtId="166" fontId="6" fillId="0" borderId="0" xfId="3" applyNumberFormat="1" applyFont="1" applyBorder="1"/>
    <xf numFmtId="0" fontId="5" fillId="2" borderId="0" xfId="3" applyFont="1" applyFill="1"/>
    <xf numFmtId="3" fontId="5" fillId="0" borderId="0" xfId="3" applyNumberFormat="1" applyFont="1" applyFill="1" applyBorder="1" applyAlignment="1">
      <alignment horizontal="left"/>
    </xf>
    <xf numFmtId="0" fontId="4" fillId="0" borderId="0" xfId="3" applyFont="1" applyFill="1" applyBorder="1"/>
    <xf numFmtId="3" fontId="5" fillId="0" borderId="1" xfId="3" applyNumberFormat="1" applyFont="1" applyFill="1" applyBorder="1" applyAlignment="1">
      <alignment horizontal="left"/>
    </xf>
    <xf numFmtId="165" fontId="11" fillId="0" borderId="0" xfId="4" applyNumberFormat="1" applyFont="1" applyBorder="1"/>
    <xf numFmtId="3" fontId="4" fillId="0" borderId="0" xfId="3" applyNumberFormat="1" applyFont="1" applyFill="1" applyBorder="1" applyAlignment="1">
      <alignment horizontal="left"/>
    </xf>
    <xf numFmtId="0" fontId="5" fillId="0" borderId="0" xfId="3" applyFont="1"/>
    <xf numFmtId="0" fontId="16" fillId="0" borderId="0" xfId="3" applyFont="1"/>
    <xf numFmtId="0" fontId="14" fillId="2" borderId="0" xfId="3" applyFont="1" applyFill="1"/>
    <xf numFmtId="0" fontId="18" fillId="0" borderId="0" xfId="3" applyFont="1" applyFill="1"/>
    <xf numFmtId="9" fontId="18" fillId="0" borderId="0" xfId="4" applyFont="1" applyFill="1"/>
    <xf numFmtId="3" fontId="4" fillId="0" borderId="0" xfId="3" applyNumberFormat="1" applyFont="1" applyFill="1" applyBorder="1"/>
    <xf numFmtId="9" fontId="5" fillId="0" borderId="0" xfId="1" applyNumberFormat="1" applyFont="1" applyFill="1" applyBorder="1" applyAlignment="1">
      <alignment horizontal="left"/>
    </xf>
    <xf numFmtId="9" fontId="6" fillId="0" borderId="0" xfId="4" applyFont="1"/>
    <xf numFmtId="0" fontId="5" fillId="0" borderId="0" xfId="3" applyFont="1" applyFill="1" applyAlignment="1">
      <alignment horizontal="left"/>
    </xf>
    <xf numFmtId="0" fontId="0" fillId="0" borderId="0" xfId="0" applyBorder="1"/>
    <xf numFmtId="0" fontId="5" fillId="4" borderId="3" xfId="0" applyFont="1" applyFill="1" applyBorder="1"/>
    <xf numFmtId="0" fontId="17" fillId="4" borderId="4" xfId="0" applyFont="1" applyFill="1" applyBorder="1"/>
    <xf numFmtId="0" fontId="17" fillId="4" borderId="2" xfId="0" applyFont="1" applyFill="1" applyBorder="1"/>
    <xf numFmtId="0" fontId="17" fillId="4" borderId="0" xfId="0" applyFont="1" applyFill="1" applyBorder="1"/>
    <xf numFmtId="0" fontId="14" fillId="4" borderId="0" xfId="0" quotePrefix="1" applyFont="1" applyFill="1" applyBorder="1" applyAlignment="1">
      <alignment horizontal="center"/>
    </xf>
    <xf numFmtId="9" fontId="17" fillId="4" borderId="0" xfId="0" applyNumberFormat="1" applyFont="1" applyFill="1" applyBorder="1" applyAlignment="1">
      <alignment horizontal="left"/>
    </xf>
    <xf numFmtId="0" fontId="5" fillId="0" borderId="3" xfId="3" applyFont="1" applyBorder="1"/>
    <xf numFmtId="0" fontId="4" fillId="0" borderId="3" xfId="3" applyFont="1" applyBorder="1"/>
    <xf numFmtId="0" fontId="5" fillId="0" borderId="3" xfId="3" applyFont="1" applyFill="1" applyBorder="1"/>
    <xf numFmtId="0" fontId="5" fillId="0" borderId="5" xfId="3" applyFont="1" applyFill="1" applyBorder="1"/>
    <xf numFmtId="0" fontId="5" fillId="2" borderId="3" xfId="3" applyFont="1" applyFill="1" applyBorder="1"/>
    <xf numFmtId="0" fontId="6" fillId="0" borderId="3" xfId="3" applyFont="1" applyBorder="1"/>
    <xf numFmtId="0" fontId="6" fillId="0" borderId="0" xfId="0" applyFont="1" applyBorder="1"/>
    <xf numFmtId="0" fontId="4" fillId="2" borderId="5" xfId="3" applyFont="1" applyFill="1" applyBorder="1"/>
    <xf numFmtId="0" fontId="4" fillId="2" borderId="1" xfId="3" quotePrefix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left" wrapText="1"/>
    </xf>
    <xf numFmtId="0" fontId="4" fillId="2" borderId="1" xfId="3" quotePrefix="1" applyFont="1" applyFill="1" applyBorder="1" applyAlignment="1">
      <alignment horizontal="center"/>
    </xf>
    <xf numFmtId="165" fontId="11" fillId="0" borderId="0" xfId="4" applyNumberFormat="1" applyFont="1" applyFill="1" applyBorder="1"/>
    <xf numFmtId="3" fontId="4" fillId="0" borderId="1" xfId="3" applyNumberFormat="1" applyFont="1" applyFill="1" applyBorder="1"/>
    <xf numFmtId="3" fontId="4" fillId="0" borderId="1" xfId="3" applyNumberFormat="1" applyFont="1" applyFill="1" applyBorder="1" applyAlignment="1">
      <alignment horizontal="left"/>
    </xf>
    <xf numFmtId="0" fontId="4" fillId="0" borderId="1" xfId="3" applyFont="1" applyFill="1" applyBorder="1"/>
    <xf numFmtId="0" fontId="14" fillId="2" borderId="0" xfId="3" applyFont="1" applyFill="1" applyBorder="1"/>
    <xf numFmtId="0" fontId="4" fillId="2" borderId="7" xfId="3" applyFont="1" applyFill="1" applyBorder="1"/>
    <xf numFmtId="3" fontId="4" fillId="0" borderId="6" xfId="3" applyNumberFormat="1" applyFont="1" applyFill="1" applyBorder="1"/>
    <xf numFmtId="9" fontId="4" fillId="0" borderId="6" xfId="5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9" fontId="4" fillId="0" borderId="6" xfId="0" applyNumberFormat="1" applyFont="1" applyFill="1" applyBorder="1" applyAlignment="1">
      <alignment horizontal="left"/>
    </xf>
    <xf numFmtId="3" fontId="4" fillId="3" borderId="6" xfId="0" applyNumberFormat="1" applyFont="1" applyFill="1" applyBorder="1"/>
    <xf numFmtId="0" fontId="14" fillId="4" borderId="4" xfId="3" applyFont="1" applyFill="1" applyBorder="1" applyAlignment="1">
      <alignment vertical="top"/>
    </xf>
    <xf numFmtId="0" fontId="14" fillId="4" borderId="3" xfId="3" applyFont="1" applyFill="1" applyBorder="1"/>
    <xf numFmtId="0" fontId="19" fillId="2" borderId="0" xfId="0" quotePrefix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left"/>
    </xf>
    <xf numFmtId="165" fontId="24" fillId="0" borderId="0" xfId="4" applyNumberFormat="1" applyFont="1" applyBorder="1"/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5" fillId="0" borderId="0" xfId="3" applyFont="1" applyBorder="1"/>
    <xf numFmtId="0" fontId="5" fillId="0" borderId="0" xfId="3" applyFont="1" applyFill="1" applyBorder="1"/>
    <xf numFmtId="3" fontId="5" fillId="3" borderId="0" xfId="3" applyNumberFormat="1" applyFont="1" applyFill="1" applyBorder="1"/>
    <xf numFmtId="165" fontId="11" fillId="0" borderId="0" xfId="4" applyNumberFormat="1" applyFont="1" applyBorder="1"/>
    <xf numFmtId="9" fontId="5" fillId="0" borderId="0" xfId="4" applyFont="1" applyBorder="1" applyAlignment="1">
      <alignment horizontal="left"/>
    </xf>
    <xf numFmtId="0" fontId="16" fillId="0" borderId="0" xfId="3" applyFont="1"/>
    <xf numFmtId="9" fontId="6" fillId="0" borderId="0" xfId="4" applyFont="1"/>
    <xf numFmtId="0" fontId="5" fillId="0" borderId="3" xfId="3" applyFont="1" applyBorder="1"/>
    <xf numFmtId="0" fontId="4" fillId="0" borderId="7" xfId="3" applyFont="1" applyFill="1" applyBorder="1"/>
    <xf numFmtId="0" fontId="14" fillId="4" borderId="4" xfId="3" applyFont="1" applyFill="1" applyBorder="1"/>
    <xf numFmtId="3" fontId="11" fillId="5" borderId="0" xfId="0" applyNumberFormat="1" applyFont="1" applyFill="1" applyBorder="1"/>
    <xf numFmtId="0" fontId="12" fillId="0" borderId="0" xfId="0" quotePrefix="1" applyFont="1" applyFill="1" applyBorder="1"/>
    <xf numFmtId="0" fontId="4" fillId="0" borderId="5" xfId="3" applyFont="1" applyBorder="1"/>
    <xf numFmtId="0" fontId="19" fillId="6" borderId="3" xfId="3" applyFont="1" applyFill="1" applyBorder="1" applyAlignment="1">
      <alignment vertical="top"/>
    </xf>
    <xf numFmtId="0" fontId="17" fillId="6" borderId="0" xfId="3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 wrapText="1"/>
    </xf>
    <xf numFmtId="3" fontId="5" fillId="7" borderId="0" xfId="0" applyNumberFormat="1" applyFont="1" applyFill="1" applyBorder="1"/>
    <xf numFmtId="0" fontId="25" fillId="0" borderId="0" xfId="0" applyFont="1"/>
    <xf numFmtId="3" fontId="5" fillId="7" borderId="0" xfId="3" applyNumberFormat="1" applyFont="1" applyFill="1" applyBorder="1"/>
    <xf numFmtId="3" fontId="5" fillId="7" borderId="1" xfId="3" applyNumberFormat="1" applyFont="1" applyFill="1" applyBorder="1"/>
    <xf numFmtId="0" fontId="4" fillId="6" borderId="0" xfId="3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21" fillId="0" borderId="0" xfId="0" applyFont="1" applyFill="1" applyBorder="1"/>
    <xf numFmtId="0" fontId="5" fillId="0" borderId="0" xfId="0" applyFont="1" applyBorder="1" applyAlignment="1"/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1" fillId="0" borderId="0" xfId="0" applyFont="1" applyBorder="1" applyAlignment="1"/>
    <xf numFmtId="3" fontId="4" fillId="2" borderId="6" xfId="3" applyNumberFormat="1" applyFont="1" applyFill="1" applyBorder="1"/>
    <xf numFmtId="3" fontId="4" fillId="0" borderId="6" xfId="3" applyNumberFormat="1" applyFont="1" applyFill="1" applyBorder="1" applyAlignment="1">
      <alignment horizontal="left"/>
    </xf>
    <xf numFmtId="165" fontId="4" fillId="0" borderId="6" xfId="4" applyNumberFormat="1" applyFont="1" applyBorder="1"/>
    <xf numFmtId="0" fontId="15" fillId="0" borderId="0" xfId="3" applyFont="1"/>
    <xf numFmtId="165" fontId="5" fillId="0" borderId="1" xfId="0" applyNumberFormat="1" applyFont="1" applyFill="1" applyBorder="1" applyAlignment="1">
      <alignment horizontal="center"/>
    </xf>
    <xf numFmtId="3" fontId="4" fillId="0" borderId="0" xfId="3" quotePrefix="1" applyNumberFormat="1" applyFont="1" applyBorder="1" applyAlignment="1">
      <alignment horizontal="center" wrapText="1"/>
    </xf>
    <xf numFmtId="9" fontId="5" fillId="0" borderId="0" xfId="5" applyFont="1" applyFill="1" applyBorder="1" applyAlignment="1">
      <alignment horizontal="left"/>
    </xf>
    <xf numFmtId="0" fontId="5" fillId="0" borderId="0" xfId="3" applyFont="1" applyBorder="1" applyAlignment="1">
      <alignment horizontal="left" indent="2"/>
    </xf>
    <xf numFmtId="0" fontId="5" fillId="0" borderId="3" xfId="3" applyFont="1" applyBorder="1" applyAlignment="1">
      <alignment horizontal="left" indent="2"/>
    </xf>
    <xf numFmtId="0" fontId="4" fillId="0" borderId="0" xfId="3" applyFont="1" applyBorder="1"/>
    <xf numFmtId="0" fontId="6" fillId="0" borderId="3" xfId="3" applyFont="1" applyBorder="1" applyAlignment="1">
      <alignment horizontal="left" indent="2"/>
    </xf>
    <xf numFmtId="0" fontId="6" fillId="0" borderId="0" xfId="3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Fill="1" applyBorder="1" applyAlignment="1"/>
    <xf numFmtId="0" fontId="4" fillId="2" borderId="1" xfId="3" applyFont="1" applyFill="1" applyBorder="1"/>
    <xf numFmtId="0" fontId="5" fillId="0" borderId="0" xfId="3" applyFont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5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1" xfId="0" applyNumberFormat="1" applyFont="1" applyFill="1" applyBorder="1"/>
    <xf numFmtId="0" fontId="4" fillId="0" borderId="3" xfId="3" applyFont="1" applyFill="1" applyBorder="1"/>
    <xf numFmtId="165" fontId="12" fillId="0" borderId="0" xfId="4" applyNumberFormat="1" applyFont="1" applyFill="1" applyBorder="1"/>
    <xf numFmtId="0" fontId="15" fillId="0" borderId="0" xfId="3" applyFont="1" applyFill="1"/>
    <xf numFmtId="9" fontId="4" fillId="0" borderId="0" xfId="4" applyFont="1" applyBorder="1" applyAlignment="1">
      <alignment horizontal="left"/>
    </xf>
    <xf numFmtId="0" fontId="17" fillId="4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7" fillId="4" borderId="0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22" fillId="2" borderId="0" xfId="0" quotePrefix="1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/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</cellXfs>
  <cellStyles count="7">
    <cellStyle name="Komma" xfId="1" builtinId="3"/>
    <cellStyle name="Komma 2" xfId="6"/>
    <cellStyle name="Normal" xfId="0" builtinId="0"/>
    <cellStyle name="Normal 2" xfId="3"/>
    <cellStyle name="Normal 3" xfId="2"/>
    <cellStyle name="Procent" xfId="5" builtinId="5"/>
    <cellStyle name="Pro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showGridLines="0" tabSelected="1" zoomScale="90" zoomScaleNormal="90" workbookViewId="0">
      <selection activeCell="A52" sqref="A52"/>
    </sheetView>
  </sheetViews>
  <sheetFormatPr defaultRowHeight="12.5" x14ac:dyDescent="0.25"/>
  <cols>
    <col min="1" max="1" width="62.7265625" customWidth="1"/>
    <col min="2" max="2" width="20.54296875" bestFit="1" customWidth="1"/>
    <col min="3" max="3" width="6.7265625" customWidth="1"/>
    <col min="4" max="4" width="17.1796875" bestFit="1" customWidth="1"/>
    <col min="5" max="5" width="5.7265625" customWidth="1"/>
    <col min="6" max="6" width="13.81640625" customWidth="1"/>
    <col min="7" max="7" width="5.7265625" customWidth="1"/>
    <col min="8" max="8" width="20.54296875" bestFit="1" customWidth="1"/>
    <col min="9" max="9" width="5.7265625" customWidth="1"/>
  </cols>
  <sheetData>
    <row r="1" spans="1:17" s="33" customFormat="1" ht="20.5" x14ac:dyDescent="0.45">
      <c r="A1" s="85" t="s">
        <v>3</v>
      </c>
      <c r="J1" s="93"/>
    </row>
    <row r="2" spans="1:17" s="33" customFormat="1" ht="19.5" x14ac:dyDescent="0.45">
      <c r="A2" s="120" t="s">
        <v>42</v>
      </c>
    </row>
    <row r="3" spans="1:17" ht="14.5" x14ac:dyDescent="0.35">
      <c r="A3" s="97"/>
      <c r="B3" s="41"/>
      <c r="C3" s="38"/>
      <c r="D3" s="41"/>
      <c r="E3" s="37"/>
      <c r="F3" s="41"/>
      <c r="G3" s="37"/>
      <c r="H3" s="39"/>
      <c r="I3" s="40"/>
      <c r="J3" s="35"/>
      <c r="K3" s="10"/>
      <c r="L3" s="10"/>
      <c r="M3" s="10"/>
      <c r="N3" s="10"/>
      <c r="O3" s="10"/>
      <c r="P3" s="10"/>
      <c r="Q3" s="10"/>
    </row>
    <row r="4" spans="1:17" ht="30" customHeight="1" x14ac:dyDescent="0.3">
      <c r="A4" s="89" t="s">
        <v>62</v>
      </c>
      <c r="B4" s="153" t="s">
        <v>1</v>
      </c>
      <c r="C4" s="156"/>
      <c r="D4" s="156"/>
      <c r="E4" s="156"/>
      <c r="F4" s="156"/>
      <c r="G4" s="156"/>
      <c r="H4" s="156"/>
      <c r="I4" s="156"/>
      <c r="J4" s="35"/>
      <c r="K4" s="10"/>
      <c r="L4" s="10"/>
      <c r="M4" s="10"/>
      <c r="N4" s="10"/>
      <c r="O4" s="10"/>
      <c r="P4" s="10"/>
      <c r="Q4" s="10"/>
    </row>
    <row r="5" spans="1:17" s="33" customFormat="1" ht="15" customHeight="1" x14ac:dyDescent="0.3">
      <c r="A5" s="109" t="s">
        <v>63</v>
      </c>
      <c r="B5" s="110"/>
      <c r="C5" s="111"/>
      <c r="D5" s="111"/>
      <c r="E5" s="111"/>
      <c r="F5" s="111"/>
      <c r="G5" s="111"/>
      <c r="H5" s="111"/>
      <c r="I5" s="111"/>
      <c r="J5" s="35"/>
      <c r="K5" s="10"/>
      <c r="L5" s="10"/>
      <c r="M5" s="10"/>
      <c r="N5" s="10"/>
      <c r="O5" s="10"/>
      <c r="P5" s="10"/>
      <c r="Q5" s="10"/>
    </row>
    <row r="6" spans="1:17" ht="14.5" x14ac:dyDescent="0.35">
      <c r="A6" s="71"/>
      <c r="B6" s="72">
        <v>2022</v>
      </c>
      <c r="C6" s="73"/>
      <c r="D6" s="74">
        <v>2023</v>
      </c>
      <c r="E6" s="73"/>
      <c r="F6" s="72">
        <v>2024</v>
      </c>
      <c r="G6" s="73"/>
      <c r="H6" s="72">
        <v>2025</v>
      </c>
      <c r="I6" s="73"/>
      <c r="J6" s="42"/>
      <c r="K6" s="10"/>
      <c r="L6" s="10"/>
      <c r="M6" s="10"/>
      <c r="N6" s="10"/>
      <c r="O6" s="10"/>
      <c r="P6" s="10"/>
      <c r="Q6" s="10"/>
    </row>
    <row r="7" spans="1:17" ht="14.5" x14ac:dyDescent="0.35">
      <c r="A7" s="66" t="s">
        <v>57</v>
      </c>
      <c r="B7" s="114"/>
      <c r="C7" s="43"/>
      <c r="D7" s="114"/>
      <c r="E7" s="43"/>
      <c r="F7" s="114"/>
      <c r="G7" s="43"/>
      <c r="H7" s="114"/>
      <c r="I7" s="44"/>
      <c r="J7" s="46" t="s">
        <v>4</v>
      </c>
      <c r="K7" s="10"/>
      <c r="L7" s="10"/>
      <c r="M7" s="10"/>
      <c r="N7" s="10"/>
      <c r="O7" s="10"/>
      <c r="P7" s="10"/>
      <c r="Q7" s="10"/>
    </row>
    <row r="8" spans="1:17" ht="14.5" x14ac:dyDescent="0.35">
      <c r="A8" s="66" t="s">
        <v>26</v>
      </c>
      <c r="B8" s="114">
        <v>43000</v>
      </c>
      <c r="C8" s="43"/>
      <c r="D8" s="114">
        <v>43000</v>
      </c>
      <c r="E8" s="43"/>
      <c r="F8" s="114">
        <v>43000</v>
      </c>
      <c r="G8" s="43"/>
      <c r="H8" s="114">
        <v>43000</v>
      </c>
      <c r="I8" s="44"/>
      <c r="J8" s="46" t="s">
        <v>4</v>
      </c>
      <c r="K8" s="10"/>
      <c r="L8" s="10"/>
      <c r="M8" s="10"/>
      <c r="N8" s="10"/>
      <c r="O8" s="10"/>
      <c r="P8" s="10"/>
      <c r="Q8" s="10"/>
    </row>
    <row r="9" spans="1:17" ht="14.5" x14ac:dyDescent="0.35">
      <c r="A9" s="66" t="s">
        <v>24</v>
      </c>
      <c r="B9" s="114">
        <v>0</v>
      </c>
      <c r="C9" s="43"/>
      <c r="D9" s="114">
        <v>0</v>
      </c>
      <c r="E9" s="43"/>
      <c r="F9" s="114">
        <v>0</v>
      </c>
      <c r="G9" s="43"/>
      <c r="H9" s="114">
        <v>0</v>
      </c>
      <c r="I9" s="44"/>
      <c r="J9" s="46" t="s">
        <v>4</v>
      </c>
      <c r="K9" s="10"/>
      <c r="L9" s="10"/>
      <c r="M9" s="10"/>
      <c r="N9" s="10"/>
      <c r="O9" s="10"/>
      <c r="P9" s="10"/>
      <c r="Q9" s="10"/>
    </row>
    <row r="10" spans="1:17" ht="14.5" x14ac:dyDescent="0.35">
      <c r="A10" s="67" t="s">
        <v>25</v>
      </c>
      <c r="B10" s="115">
        <v>0</v>
      </c>
      <c r="C10" s="45"/>
      <c r="D10" s="115">
        <v>0</v>
      </c>
      <c r="E10" s="45"/>
      <c r="F10" s="115">
        <v>0</v>
      </c>
      <c r="G10" s="45"/>
      <c r="H10" s="115">
        <v>0</v>
      </c>
      <c r="I10" s="78"/>
      <c r="J10" s="46" t="s">
        <v>4</v>
      </c>
      <c r="K10" s="10"/>
      <c r="L10" s="10"/>
      <c r="M10" s="10"/>
      <c r="N10" s="10"/>
      <c r="O10" s="10"/>
      <c r="P10" s="10"/>
      <c r="Q10" s="10"/>
    </row>
    <row r="11" spans="1:17" s="113" customFormat="1" ht="15" thickBot="1" x14ac:dyDescent="0.4">
      <c r="A11" s="104" t="s">
        <v>2</v>
      </c>
      <c r="B11" s="125">
        <f>SUM(B7:B10)</f>
        <v>43000</v>
      </c>
      <c r="C11" s="126"/>
      <c r="D11" s="125">
        <f>SUM(D7:D10)</f>
        <v>43000</v>
      </c>
      <c r="E11" s="126"/>
      <c r="F11" s="125">
        <f t="shared" ref="F11" si="0">SUM(F7:F10)</f>
        <v>43000</v>
      </c>
      <c r="G11" s="126"/>
      <c r="H11" s="125">
        <f t="shared" ref="H11" si="1">SUM(H7:H10)</f>
        <v>43000</v>
      </c>
      <c r="I11" s="127"/>
      <c r="J11" s="128"/>
      <c r="K11" s="128"/>
      <c r="L11" s="128"/>
      <c r="M11" s="128"/>
      <c r="N11" s="128"/>
      <c r="O11" s="128"/>
      <c r="P11" s="128"/>
      <c r="Q11" s="128"/>
    </row>
    <row r="12" spans="1:17" ht="15" thickTop="1" x14ac:dyDescent="0.35">
      <c r="A12" s="68"/>
      <c r="B12" s="41"/>
      <c r="C12" s="38"/>
      <c r="D12" s="41"/>
      <c r="E12" s="37"/>
      <c r="F12" s="41"/>
      <c r="G12" s="37"/>
      <c r="H12" s="39"/>
      <c r="I12" s="40"/>
      <c r="J12" s="35"/>
      <c r="K12" s="35"/>
      <c r="L12" s="35"/>
      <c r="M12" s="35"/>
      <c r="N12" s="35"/>
      <c r="O12" s="35"/>
      <c r="P12" s="35"/>
      <c r="Q12" s="35"/>
    </row>
    <row r="13" spans="1:17" ht="14.5" x14ac:dyDescent="0.35">
      <c r="A13" s="116" t="s">
        <v>58</v>
      </c>
      <c r="B13" s="116"/>
      <c r="C13" s="116"/>
      <c r="D13" s="116"/>
      <c r="E13" s="116"/>
      <c r="F13" s="116"/>
      <c r="G13" s="116"/>
      <c r="H13" s="116"/>
      <c r="I13" s="116"/>
      <c r="J13" s="35"/>
      <c r="K13" s="35"/>
      <c r="L13" s="35"/>
      <c r="M13" s="35"/>
      <c r="N13" s="35"/>
      <c r="O13" s="35"/>
      <c r="P13" s="35"/>
      <c r="Q13" s="35"/>
    </row>
    <row r="14" spans="1:17" ht="14.5" x14ac:dyDescent="0.35">
      <c r="A14" s="139"/>
      <c r="B14" s="72">
        <v>2022</v>
      </c>
      <c r="C14" s="73"/>
      <c r="D14" s="74">
        <v>2023</v>
      </c>
      <c r="E14" s="73"/>
      <c r="F14" s="72">
        <v>2024</v>
      </c>
      <c r="G14" s="73"/>
      <c r="H14" s="72">
        <v>2025</v>
      </c>
      <c r="I14" s="73"/>
      <c r="J14" s="48"/>
      <c r="K14" s="35"/>
      <c r="L14" s="35"/>
      <c r="M14" s="35"/>
      <c r="N14" s="35"/>
      <c r="O14" s="35"/>
      <c r="P14" s="35"/>
      <c r="Q14" s="35"/>
    </row>
    <row r="15" spans="1:17" ht="14.5" x14ac:dyDescent="0.35">
      <c r="A15" s="103" t="s">
        <v>66</v>
      </c>
      <c r="B15" s="98">
        <f>'3 - Omkostningskategorier'!E29</f>
        <v>34350</v>
      </c>
      <c r="C15" s="100">
        <f t="shared" ref="C15:I22" si="2">B15/B$22</f>
        <v>0.7988372093023256</v>
      </c>
      <c r="D15" s="98">
        <f>'3 - Omkostningskategorier'!G29</f>
        <v>34350</v>
      </c>
      <c r="E15" s="100">
        <f t="shared" ref="E15:E21" si="3">D15/D$22</f>
        <v>0.7988372093023256</v>
      </c>
      <c r="F15" s="98">
        <f>'3 - Omkostningskategorier'!I29</f>
        <v>34350</v>
      </c>
      <c r="G15" s="100">
        <f t="shared" ref="G15:G21" si="4">F15/F$22</f>
        <v>0.7988372093023256</v>
      </c>
      <c r="H15" s="98">
        <f>'3 - Omkostningskategorier'!K29</f>
        <v>34350</v>
      </c>
      <c r="I15" s="100">
        <f t="shared" ref="I15:I21" si="5">H15/H$22</f>
        <v>0.7988372093023256</v>
      </c>
      <c r="J15" s="46" t="s">
        <v>39</v>
      </c>
      <c r="K15" s="35"/>
      <c r="L15" s="10"/>
      <c r="M15" s="35"/>
      <c r="N15" s="35"/>
      <c r="O15" s="35"/>
      <c r="P15" s="35"/>
      <c r="Q15" s="35"/>
    </row>
    <row r="16" spans="1:17" s="33" customFormat="1" ht="14.5" x14ac:dyDescent="0.35">
      <c r="A16" s="103" t="s">
        <v>10</v>
      </c>
      <c r="B16" s="98">
        <f>'3 - Omkostningskategorier'!E48</f>
        <v>3600</v>
      </c>
      <c r="C16" s="100">
        <f t="shared" si="2"/>
        <v>8.3720930232558138E-2</v>
      </c>
      <c r="D16" s="98">
        <f>'3 - Omkostningskategorier'!G48</f>
        <v>3600</v>
      </c>
      <c r="E16" s="100">
        <f t="shared" si="3"/>
        <v>8.3720930232558138E-2</v>
      </c>
      <c r="F16" s="98">
        <f>'3 - Omkostningskategorier'!I48</f>
        <v>3600</v>
      </c>
      <c r="G16" s="100">
        <f t="shared" si="4"/>
        <v>8.3720930232558138E-2</v>
      </c>
      <c r="H16" s="98">
        <f>'3 - Omkostningskategorier'!K48</f>
        <v>3600</v>
      </c>
      <c r="I16" s="100">
        <f t="shared" si="5"/>
        <v>8.3720930232558138E-2</v>
      </c>
      <c r="J16" s="99" t="s">
        <v>39</v>
      </c>
      <c r="K16" s="35"/>
      <c r="L16" s="10"/>
      <c r="M16" s="35"/>
      <c r="N16" s="35"/>
      <c r="O16" s="35"/>
      <c r="P16" s="35"/>
      <c r="Q16" s="35"/>
    </row>
    <row r="17" spans="1:17" s="33" customFormat="1" ht="14.5" x14ac:dyDescent="0.35">
      <c r="A17" s="149" t="s">
        <v>55</v>
      </c>
      <c r="B17" s="53">
        <f>B15+B16</f>
        <v>37950</v>
      </c>
      <c r="C17" s="152">
        <f>B17/B$22</f>
        <v>0.88255813953488371</v>
      </c>
      <c r="D17" s="53">
        <f t="shared" ref="D17" si="6">D15+D16</f>
        <v>37950</v>
      </c>
      <c r="E17" s="152">
        <f t="shared" si="3"/>
        <v>0.88255813953488371</v>
      </c>
      <c r="F17" s="53">
        <f t="shared" ref="F17" si="7">F15+F16</f>
        <v>37950</v>
      </c>
      <c r="G17" s="152">
        <f t="shared" si="4"/>
        <v>0.88255813953488371</v>
      </c>
      <c r="H17" s="53">
        <f t="shared" ref="H17" si="8">H15+H16</f>
        <v>37950</v>
      </c>
      <c r="I17" s="152">
        <f t="shared" si="5"/>
        <v>0.88255813953488371</v>
      </c>
      <c r="J17" s="150"/>
      <c r="K17" s="151"/>
      <c r="L17" s="10"/>
      <c r="M17" s="35"/>
      <c r="N17" s="35"/>
      <c r="O17" s="35"/>
      <c r="P17" s="35"/>
      <c r="Q17" s="35"/>
    </row>
    <row r="18" spans="1:17" ht="14.5" x14ac:dyDescent="0.35">
      <c r="A18" s="64" t="s">
        <v>21</v>
      </c>
      <c r="B18" s="112">
        <v>700</v>
      </c>
      <c r="C18" s="100">
        <f t="shared" si="2"/>
        <v>1.627906976744186E-2</v>
      </c>
      <c r="D18" s="112">
        <v>700</v>
      </c>
      <c r="E18" s="100">
        <f t="shared" si="3"/>
        <v>1.627906976744186E-2</v>
      </c>
      <c r="F18" s="112">
        <v>700</v>
      </c>
      <c r="G18" s="100">
        <f t="shared" si="4"/>
        <v>1.627906976744186E-2</v>
      </c>
      <c r="H18" s="112">
        <v>700</v>
      </c>
      <c r="I18" s="100">
        <f t="shared" si="5"/>
        <v>1.627906976744186E-2</v>
      </c>
      <c r="J18" s="99" t="s">
        <v>4</v>
      </c>
      <c r="K18" s="55"/>
      <c r="L18" s="10"/>
      <c r="M18" s="49"/>
      <c r="N18" s="49"/>
      <c r="O18" s="49"/>
      <c r="P18" s="49"/>
      <c r="Q18" s="49"/>
    </row>
    <row r="19" spans="1:17" s="33" customFormat="1" ht="14.5" x14ac:dyDescent="0.35">
      <c r="A19" s="103" t="s">
        <v>59</v>
      </c>
      <c r="B19" s="112">
        <v>1350</v>
      </c>
      <c r="C19" s="100">
        <f>B19/B$22</f>
        <v>3.1395348837209305E-2</v>
      </c>
      <c r="D19" s="112">
        <v>1350</v>
      </c>
      <c r="E19" s="100">
        <f t="shared" si="3"/>
        <v>3.1395348837209305E-2</v>
      </c>
      <c r="F19" s="112">
        <v>1350</v>
      </c>
      <c r="G19" s="100">
        <f>F19/F$22</f>
        <v>3.1395348837209305E-2</v>
      </c>
      <c r="H19" s="112">
        <v>1350</v>
      </c>
      <c r="I19" s="100">
        <f t="shared" si="5"/>
        <v>3.1395348837209305E-2</v>
      </c>
      <c r="J19" s="99" t="s">
        <v>4</v>
      </c>
      <c r="K19" s="102"/>
      <c r="L19" s="10"/>
      <c r="M19" s="101"/>
      <c r="N19" s="101"/>
      <c r="O19" s="101"/>
      <c r="P19" s="101"/>
      <c r="Q19" s="101"/>
    </row>
    <row r="20" spans="1:17" ht="14.5" x14ac:dyDescent="0.35">
      <c r="A20" s="64" t="s">
        <v>22</v>
      </c>
      <c r="B20" s="112">
        <v>500</v>
      </c>
      <c r="C20" s="100">
        <f t="shared" si="2"/>
        <v>1.1627906976744186E-2</v>
      </c>
      <c r="D20" s="112">
        <v>500</v>
      </c>
      <c r="E20" s="100">
        <f t="shared" si="3"/>
        <v>1.1627906976744186E-2</v>
      </c>
      <c r="F20" s="112">
        <v>500</v>
      </c>
      <c r="G20" s="100">
        <f t="shared" si="4"/>
        <v>1.1627906976744186E-2</v>
      </c>
      <c r="H20" s="112">
        <v>500</v>
      </c>
      <c r="I20" s="100">
        <f t="shared" si="5"/>
        <v>1.1627906976744186E-2</v>
      </c>
      <c r="J20" s="99" t="s">
        <v>4</v>
      </c>
      <c r="K20" s="35"/>
      <c r="L20" s="10"/>
      <c r="M20" s="49"/>
      <c r="N20" s="49"/>
      <c r="O20" s="49"/>
      <c r="P20" s="49"/>
      <c r="Q20" s="49"/>
    </row>
    <row r="21" spans="1:17" ht="14.5" x14ac:dyDescent="0.35">
      <c r="A21" s="64" t="s">
        <v>23</v>
      </c>
      <c r="B21" s="112">
        <v>2500</v>
      </c>
      <c r="C21" s="100">
        <f t="shared" si="2"/>
        <v>5.8139534883720929E-2</v>
      </c>
      <c r="D21" s="112">
        <v>2500</v>
      </c>
      <c r="E21" s="100">
        <f t="shared" si="3"/>
        <v>5.8139534883720929E-2</v>
      </c>
      <c r="F21" s="112">
        <v>2500</v>
      </c>
      <c r="G21" s="100">
        <f t="shared" si="4"/>
        <v>5.8139534883720929E-2</v>
      </c>
      <c r="H21" s="112">
        <v>2500</v>
      </c>
      <c r="I21" s="100">
        <f t="shared" si="5"/>
        <v>5.8139534883720929E-2</v>
      </c>
      <c r="J21" s="99" t="s">
        <v>4</v>
      </c>
      <c r="K21" s="35"/>
      <c r="L21" s="10"/>
      <c r="M21" s="49"/>
      <c r="N21" s="49"/>
      <c r="O21" s="49"/>
      <c r="P21" s="49"/>
      <c r="Q21" s="49"/>
    </row>
    <row r="22" spans="1:17" ht="15" thickBot="1" x14ac:dyDescent="0.4">
      <c r="A22" s="80" t="s">
        <v>2</v>
      </c>
      <c r="B22" s="81">
        <f>SUM(B17:B21)</f>
        <v>43000</v>
      </c>
      <c r="C22" s="82">
        <f t="shared" si="2"/>
        <v>1</v>
      </c>
      <c r="D22" s="81">
        <f t="shared" ref="D22" si="9">SUM(D17:D21)</f>
        <v>43000</v>
      </c>
      <c r="E22" s="82">
        <f t="shared" si="2"/>
        <v>1</v>
      </c>
      <c r="F22" s="81">
        <f t="shared" ref="F22" si="10">SUM(F17:F21)</f>
        <v>43000</v>
      </c>
      <c r="G22" s="82">
        <f t="shared" si="2"/>
        <v>1</v>
      </c>
      <c r="H22" s="81">
        <f t="shared" ref="H22" si="11">SUM(H17:H21)</f>
        <v>43000</v>
      </c>
      <c r="I22" s="82">
        <f t="shared" si="2"/>
        <v>1</v>
      </c>
      <c r="J22" s="46"/>
      <c r="K22" s="35"/>
      <c r="L22" s="10"/>
      <c r="M22" s="52"/>
      <c r="N22" s="51"/>
      <c r="O22" s="51"/>
      <c r="P22" s="51"/>
      <c r="Q22" s="51"/>
    </row>
    <row r="23" spans="1:17" ht="15" thickTop="1" x14ac:dyDescent="0.35">
      <c r="A23" s="69"/>
      <c r="B23" s="76"/>
      <c r="C23" s="77"/>
      <c r="D23" s="76"/>
      <c r="E23" s="77"/>
      <c r="F23" s="76"/>
      <c r="G23" s="77"/>
      <c r="H23" s="76"/>
      <c r="I23" s="78"/>
      <c r="J23" s="50"/>
      <c r="K23" s="51"/>
      <c r="L23" s="51"/>
      <c r="M23" s="52"/>
      <c r="N23" s="51"/>
      <c r="O23" s="51"/>
      <c r="P23" s="51"/>
      <c r="Q23" s="51"/>
    </row>
    <row r="24" spans="1:17" s="33" customFormat="1" ht="14.5" x14ac:dyDescent="0.35">
      <c r="A24" s="105" t="s">
        <v>18</v>
      </c>
      <c r="B24" s="153" t="s">
        <v>1</v>
      </c>
      <c r="C24" s="154"/>
      <c r="D24" s="154"/>
      <c r="E24" s="154"/>
      <c r="F24" s="154"/>
      <c r="G24" s="154"/>
      <c r="H24" s="154"/>
      <c r="I24" s="154"/>
      <c r="J24" s="79"/>
      <c r="K24" s="51"/>
      <c r="L24" s="51"/>
      <c r="M24" s="52"/>
      <c r="N24" s="51"/>
      <c r="O24" s="51"/>
      <c r="P24" s="51"/>
      <c r="Q24" s="51"/>
    </row>
    <row r="25" spans="1:17" s="33" customFormat="1" ht="14.5" x14ac:dyDescent="0.35">
      <c r="A25" s="90"/>
      <c r="B25" s="155"/>
      <c r="C25" s="155"/>
      <c r="D25" s="155"/>
      <c r="E25" s="155"/>
      <c r="F25" s="155"/>
      <c r="G25" s="155"/>
      <c r="H25" s="155"/>
      <c r="I25" s="155"/>
      <c r="J25" s="79"/>
      <c r="K25" s="51"/>
      <c r="L25" s="51"/>
      <c r="M25" s="52"/>
      <c r="N25" s="51"/>
      <c r="O25" s="51"/>
      <c r="P25" s="51"/>
      <c r="Q25" s="51"/>
    </row>
    <row r="26" spans="1:17" s="33" customFormat="1" ht="14.5" x14ac:dyDescent="0.35">
      <c r="A26" s="108"/>
      <c r="B26" s="72">
        <v>2022</v>
      </c>
      <c r="C26" s="73"/>
      <c r="D26" s="74">
        <v>2023</v>
      </c>
      <c r="E26" s="73"/>
      <c r="F26" s="72">
        <v>2024</v>
      </c>
      <c r="G26" s="73"/>
      <c r="H26" s="72">
        <v>2025</v>
      </c>
      <c r="I26" s="73"/>
      <c r="J26" s="79"/>
      <c r="K26" s="51"/>
      <c r="L26" s="51"/>
      <c r="M26" s="52"/>
      <c r="N26" s="51"/>
      <c r="O26" s="51"/>
      <c r="P26" s="51"/>
      <c r="Q26" s="51"/>
    </row>
    <row r="27" spans="1:17" s="33" customFormat="1" ht="14.5" x14ac:dyDescent="0.35">
      <c r="A27" s="65" t="s">
        <v>14</v>
      </c>
      <c r="B27" s="130">
        <f>'3 - Omkostningskategorier'!E54</f>
        <v>37950</v>
      </c>
      <c r="C27" s="131">
        <f>B27/B27</f>
        <v>1</v>
      </c>
      <c r="D27" s="130">
        <f>'3 - Omkostningskategorier'!G54</f>
        <v>37950</v>
      </c>
      <c r="E27" s="131">
        <f t="shared" ref="E27" si="12">D27/D27</f>
        <v>1</v>
      </c>
      <c r="F27" s="130">
        <f>'3 - Omkostningskategorier'!I54</f>
        <v>37950</v>
      </c>
      <c r="G27" s="131">
        <f t="shared" ref="G27" si="13">F27/F27</f>
        <v>1</v>
      </c>
      <c r="H27" s="130">
        <f>'3 - Omkostningskategorier'!K54</f>
        <v>37950</v>
      </c>
      <c r="I27" s="131">
        <f t="shared" ref="I27" si="14">H27/H27</f>
        <v>1</v>
      </c>
      <c r="J27" s="99" t="s">
        <v>39</v>
      </c>
      <c r="K27" s="51"/>
      <c r="L27" s="51"/>
      <c r="M27" s="52"/>
      <c r="N27" s="51"/>
      <c r="O27" s="51"/>
      <c r="P27" s="51"/>
      <c r="Q27" s="51"/>
    </row>
    <row r="28" spans="1:17" s="33" customFormat="1" ht="14.5" x14ac:dyDescent="0.35">
      <c r="A28" s="132" t="s">
        <v>28</v>
      </c>
      <c r="B28" s="98">
        <f>'3 - Omkostningskategorier'!E56</f>
        <v>6300</v>
      </c>
      <c r="C28" s="54">
        <f>B28/B27</f>
        <v>0.16600790513833993</v>
      </c>
      <c r="D28" s="98">
        <f>'3 - Omkostningskategorier'!G56</f>
        <v>6300</v>
      </c>
      <c r="E28" s="54">
        <f t="shared" ref="E28" si="15">D28/D27</f>
        <v>0.16600790513833993</v>
      </c>
      <c r="F28" s="98">
        <f>'3 - Omkostningskategorier'!I56</f>
        <v>6300</v>
      </c>
      <c r="G28" s="54">
        <f t="shared" ref="G28" si="16">F28/F27</f>
        <v>0.16600790513833993</v>
      </c>
      <c r="H28" s="98">
        <f>'3 - Omkostningskategorier'!K56</f>
        <v>6300</v>
      </c>
      <c r="I28" s="54">
        <f t="shared" ref="I28" si="17">H28/H27</f>
        <v>0.16600790513833993</v>
      </c>
      <c r="J28" s="99" t="s">
        <v>39</v>
      </c>
      <c r="K28" s="51"/>
      <c r="L28" s="51"/>
      <c r="M28" s="52"/>
      <c r="N28" s="51"/>
      <c r="O28" s="51"/>
      <c r="P28" s="51"/>
      <c r="Q28" s="51"/>
    </row>
    <row r="29" spans="1:17" s="33" customFormat="1" ht="14.5" x14ac:dyDescent="0.35">
      <c r="A29" s="133" t="s">
        <v>70</v>
      </c>
      <c r="B29" s="98">
        <f>'3 - Omkostningskategorier'!E57</f>
        <v>24850</v>
      </c>
      <c r="C29" s="54">
        <f>B29/B27</f>
        <v>0.65480895915678528</v>
      </c>
      <c r="D29" s="98">
        <f>'3 - Omkostningskategorier'!G57</f>
        <v>24850</v>
      </c>
      <c r="E29" s="54">
        <f t="shared" ref="E29" si="18">D29/D27</f>
        <v>0.65480895915678528</v>
      </c>
      <c r="F29" s="98">
        <f>'3 - Omkostningskategorier'!I57</f>
        <v>24850</v>
      </c>
      <c r="G29" s="54">
        <f t="shared" ref="G29" si="19">F29/F27</f>
        <v>0.65480895915678528</v>
      </c>
      <c r="H29" s="98">
        <f>'3 - Omkostningskategorier'!K57</f>
        <v>24850</v>
      </c>
      <c r="I29" s="54">
        <f t="shared" ref="I29" si="20">H29/H27</f>
        <v>0.65480895915678528</v>
      </c>
      <c r="J29" s="99" t="s">
        <v>39</v>
      </c>
      <c r="K29" s="51"/>
      <c r="L29" s="51"/>
      <c r="M29" s="52"/>
      <c r="N29" s="51"/>
      <c r="O29" s="51"/>
      <c r="P29" s="51"/>
      <c r="Q29" s="51"/>
    </row>
    <row r="30" spans="1:17" s="33" customFormat="1" ht="14.5" x14ac:dyDescent="0.35">
      <c r="A30" s="133" t="s">
        <v>17</v>
      </c>
      <c r="B30" s="98">
        <f>'3 - Omkostningskategorier'!E58</f>
        <v>6800</v>
      </c>
      <c r="C30" s="54">
        <f>B30/B27</f>
        <v>0.17918313570487485</v>
      </c>
      <c r="D30" s="98">
        <f>'3 - Omkostningskategorier'!G58</f>
        <v>6800</v>
      </c>
      <c r="E30" s="54">
        <f t="shared" ref="E30" si="21">D30/D27</f>
        <v>0.17918313570487485</v>
      </c>
      <c r="F30" s="98">
        <f>'3 - Omkostningskategorier'!I58</f>
        <v>6800</v>
      </c>
      <c r="G30" s="54">
        <f t="shared" ref="G30" si="22">F30/F27</f>
        <v>0.17918313570487485</v>
      </c>
      <c r="H30" s="98">
        <f>'3 - Omkostningskategorier'!K58</f>
        <v>6800</v>
      </c>
      <c r="I30" s="54">
        <f t="shared" ref="I30" si="23">H30/H27</f>
        <v>0.17918313570487485</v>
      </c>
      <c r="J30" s="99" t="s">
        <v>39</v>
      </c>
      <c r="K30" s="51"/>
      <c r="L30" s="51"/>
      <c r="M30" s="52"/>
      <c r="N30" s="51"/>
      <c r="O30" s="51"/>
      <c r="P30" s="51"/>
      <c r="Q30" s="51"/>
    </row>
    <row r="31" spans="1:17" s="33" customFormat="1" ht="14.5" x14ac:dyDescent="0.35">
      <c r="A31" s="136"/>
      <c r="B31" s="53"/>
      <c r="C31" s="47"/>
      <c r="D31" s="53"/>
      <c r="E31" s="47"/>
      <c r="F31" s="53"/>
      <c r="G31" s="47"/>
      <c r="H31" s="53"/>
      <c r="I31" s="44"/>
      <c r="J31" s="79"/>
      <c r="K31" s="51"/>
      <c r="L31" s="51"/>
      <c r="M31" s="52"/>
      <c r="N31" s="51"/>
      <c r="O31" s="51"/>
      <c r="P31" s="51"/>
      <c r="Q31" s="51"/>
    </row>
    <row r="32" spans="1:17" s="33" customFormat="1" ht="14.5" x14ac:dyDescent="0.35">
      <c r="A32" s="105" t="s">
        <v>19</v>
      </c>
      <c r="B32" s="153" t="s">
        <v>1</v>
      </c>
      <c r="C32" s="154"/>
      <c r="D32" s="154"/>
      <c r="E32" s="154"/>
      <c r="F32" s="154"/>
      <c r="G32" s="154"/>
      <c r="H32" s="154"/>
      <c r="I32" s="154"/>
      <c r="J32" s="79"/>
      <c r="K32" s="51"/>
      <c r="L32" s="51"/>
      <c r="M32" s="52"/>
      <c r="N32" s="51"/>
      <c r="O32" s="51"/>
      <c r="P32" s="51"/>
      <c r="Q32" s="51"/>
    </row>
    <row r="33" spans="1:17" ht="14.5" x14ac:dyDescent="0.35">
      <c r="A33" s="90"/>
      <c r="B33" s="155"/>
      <c r="C33" s="155"/>
      <c r="D33" s="155"/>
      <c r="E33" s="155"/>
      <c r="F33" s="155"/>
      <c r="G33" s="155"/>
      <c r="H33" s="155"/>
      <c r="I33" s="155"/>
      <c r="J33" s="36"/>
      <c r="K33" s="35"/>
      <c r="L33" s="35"/>
      <c r="M33" s="35"/>
      <c r="N33" s="35"/>
      <c r="O33" s="35"/>
      <c r="P33" s="35"/>
      <c r="Q33" s="35"/>
    </row>
    <row r="34" spans="1:17" ht="14.5" x14ac:dyDescent="0.35">
      <c r="A34" s="108"/>
      <c r="B34" s="72">
        <v>2022</v>
      </c>
      <c r="C34" s="73"/>
      <c r="D34" s="74">
        <v>2023</v>
      </c>
      <c r="E34" s="73"/>
      <c r="F34" s="72">
        <v>2024</v>
      </c>
      <c r="G34" s="73"/>
      <c r="H34" s="72">
        <v>2025</v>
      </c>
      <c r="I34" s="73"/>
      <c r="J34" s="48"/>
      <c r="K34" s="35"/>
      <c r="L34" s="10"/>
      <c r="M34" s="10"/>
      <c r="N34" s="10"/>
      <c r="O34" s="10"/>
      <c r="P34" s="10"/>
      <c r="Q34" s="10"/>
    </row>
    <row r="35" spans="1:17" s="57" customFormat="1" ht="14.5" x14ac:dyDescent="0.35">
      <c r="A35" s="134" t="s">
        <v>14</v>
      </c>
      <c r="B35" s="130">
        <f>'2 - Outcomes'!E58</f>
        <v>37950</v>
      </c>
      <c r="C35" s="131">
        <f>B35/B35</f>
        <v>1</v>
      </c>
      <c r="D35" s="130">
        <f>'2 - Outcomes'!G58</f>
        <v>37950</v>
      </c>
      <c r="E35" s="131">
        <f t="shared" ref="E35" si="24">D35/D35</f>
        <v>1</v>
      </c>
      <c r="F35" s="130">
        <f>'2 - Outcomes'!I58</f>
        <v>37950</v>
      </c>
      <c r="G35" s="131">
        <f t="shared" ref="G35" si="25">F35/F35</f>
        <v>1</v>
      </c>
      <c r="H35" s="130">
        <f>'2 - Outcomes'!K58</f>
        <v>37950</v>
      </c>
      <c r="I35" s="131">
        <f t="shared" ref="I35" si="26">H35/H35</f>
        <v>1</v>
      </c>
      <c r="J35" s="99" t="s">
        <v>41</v>
      </c>
      <c r="K35" s="39"/>
      <c r="L35" s="70"/>
      <c r="M35" s="70"/>
      <c r="N35" s="70"/>
      <c r="O35" s="70"/>
      <c r="P35" s="70"/>
      <c r="Q35" s="70"/>
    </row>
    <row r="36" spans="1:17" ht="14.5" x14ac:dyDescent="0.35">
      <c r="A36" s="137" t="s">
        <v>44</v>
      </c>
      <c r="B36" s="98">
        <f>'2 - Outcomes'!E60</f>
        <v>5000</v>
      </c>
      <c r="C36" s="54">
        <f>B36/B35</f>
        <v>0.13175230566534915</v>
      </c>
      <c r="D36" s="98">
        <f>'2 - Outcomes'!G60</f>
        <v>5000</v>
      </c>
      <c r="E36" s="54">
        <f t="shared" ref="E36" si="27">D36/D35</f>
        <v>0.13175230566534915</v>
      </c>
      <c r="F36" s="98">
        <f>'2 - Outcomes'!I60</f>
        <v>5000</v>
      </c>
      <c r="G36" s="54">
        <f t="shared" ref="G36" si="28">F36/F35</f>
        <v>0.13175230566534915</v>
      </c>
      <c r="H36" s="98">
        <f>'2 - Outcomes'!K60</f>
        <v>5000</v>
      </c>
      <c r="I36" s="54">
        <f t="shared" ref="I36" si="29">H36/H35</f>
        <v>0.13175230566534915</v>
      </c>
      <c r="J36" s="46" t="s">
        <v>41</v>
      </c>
      <c r="K36" s="35"/>
      <c r="L36" s="10"/>
      <c r="M36" s="10"/>
      <c r="N36" s="10"/>
      <c r="O36" s="10"/>
      <c r="P36" s="10"/>
      <c r="Q36" s="10"/>
    </row>
    <row r="37" spans="1:17" ht="14.5" x14ac:dyDescent="0.35">
      <c r="A37" s="137" t="s">
        <v>45</v>
      </c>
      <c r="B37" s="98">
        <f>'2 - Outcomes'!E61</f>
        <v>1000</v>
      </c>
      <c r="C37" s="54">
        <f>B37/B35</f>
        <v>2.6350461133069828E-2</v>
      </c>
      <c r="D37" s="98">
        <f>'2 - Outcomes'!G61</f>
        <v>1000</v>
      </c>
      <c r="E37" s="54">
        <f t="shared" ref="E37" si="30">D37/D35</f>
        <v>2.6350461133069828E-2</v>
      </c>
      <c r="F37" s="98">
        <f>'2 - Outcomes'!I61</f>
        <v>1000</v>
      </c>
      <c r="G37" s="54">
        <f t="shared" ref="G37" si="31">F37/F35</f>
        <v>2.6350461133069828E-2</v>
      </c>
      <c r="H37" s="98">
        <f>'2 - Outcomes'!K61</f>
        <v>1000</v>
      </c>
      <c r="I37" s="54">
        <f t="shared" ref="I37" si="32">H37/H35</f>
        <v>2.6350461133069828E-2</v>
      </c>
      <c r="J37" s="99" t="s">
        <v>41</v>
      </c>
      <c r="K37" s="55"/>
      <c r="L37" s="10"/>
      <c r="M37" s="10"/>
      <c r="N37" s="10"/>
      <c r="O37" s="10"/>
      <c r="P37" s="10"/>
      <c r="Q37" s="10"/>
    </row>
    <row r="38" spans="1:17" s="33" customFormat="1" ht="14.5" x14ac:dyDescent="0.35">
      <c r="A38" s="137" t="s">
        <v>33</v>
      </c>
      <c r="B38" s="98">
        <f>'2 - Outcomes'!E62</f>
        <v>0</v>
      </c>
      <c r="C38" s="54">
        <f>B38/B35</f>
        <v>0</v>
      </c>
      <c r="D38" s="98">
        <f>'2 - Outcomes'!G62</f>
        <v>0</v>
      </c>
      <c r="E38" s="54">
        <f t="shared" ref="E38" si="33">D38/D35</f>
        <v>0</v>
      </c>
      <c r="F38" s="98">
        <f>'2 - Outcomes'!I62</f>
        <v>0</v>
      </c>
      <c r="G38" s="54">
        <f t="shared" ref="G38" si="34">F38/F35</f>
        <v>0</v>
      </c>
      <c r="H38" s="98">
        <f>'2 - Outcomes'!K62</f>
        <v>0</v>
      </c>
      <c r="I38" s="54">
        <f t="shared" ref="I38" si="35">H38/H35</f>
        <v>0</v>
      </c>
      <c r="J38" s="99" t="s">
        <v>41</v>
      </c>
      <c r="K38" s="102"/>
      <c r="L38" s="10"/>
      <c r="M38" s="10"/>
      <c r="N38" s="10"/>
      <c r="O38" s="10"/>
      <c r="P38" s="10"/>
      <c r="Q38" s="10"/>
    </row>
    <row r="39" spans="1:17" s="33" customFormat="1" ht="14.5" x14ac:dyDescent="0.35">
      <c r="A39" s="133" t="s">
        <v>46</v>
      </c>
      <c r="B39" s="98">
        <f>'2 - Outcomes'!E63</f>
        <v>21350</v>
      </c>
      <c r="C39" s="54">
        <f>B39/B35</f>
        <v>0.56258234519104089</v>
      </c>
      <c r="D39" s="98">
        <f>'2 - Outcomes'!G63</f>
        <v>21350</v>
      </c>
      <c r="E39" s="54">
        <f t="shared" ref="E39" si="36">D39/D35</f>
        <v>0.56258234519104089</v>
      </c>
      <c r="F39" s="98">
        <f>'2 - Outcomes'!I63</f>
        <v>21350</v>
      </c>
      <c r="G39" s="54">
        <f t="shared" ref="G39" si="37">F39/F35</f>
        <v>0.56258234519104089</v>
      </c>
      <c r="H39" s="98">
        <f>'2 - Outcomes'!K63</f>
        <v>21350</v>
      </c>
      <c r="I39" s="54">
        <f t="shared" ref="I39" si="38">H39/H35</f>
        <v>0.56258234519104089</v>
      </c>
      <c r="J39" s="99" t="s">
        <v>41</v>
      </c>
      <c r="K39" s="102"/>
      <c r="L39" s="10"/>
      <c r="M39" s="10"/>
      <c r="N39" s="10"/>
      <c r="O39" s="10"/>
      <c r="P39" s="10"/>
      <c r="Q39" s="10"/>
    </row>
    <row r="40" spans="1:17" s="33" customFormat="1" ht="14.5" x14ac:dyDescent="0.35">
      <c r="A40" s="133" t="s">
        <v>31</v>
      </c>
      <c r="B40" s="98">
        <f>'2 - Outcomes'!E64</f>
        <v>0</v>
      </c>
      <c r="C40" s="54">
        <f>B40/B35</f>
        <v>0</v>
      </c>
      <c r="D40" s="98">
        <f>'2 - Outcomes'!G64</f>
        <v>0</v>
      </c>
      <c r="E40" s="54">
        <f t="shared" ref="E40" si="39">D40/D35</f>
        <v>0</v>
      </c>
      <c r="F40" s="98">
        <f>'2 - Outcomes'!I64</f>
        <v>0</v>
      </c>
      <c r="G40" s="54">
        <f t="shared" ref="G40" si="40">F40/F35</f>
        <v>0</v>
      </c>
      <c r="H40" s="98">
        <f>'2 - Outcomes'!K64</f>
        <v>0</v>
      </c>
      <c r="I40" s="54">
        <f t="shared" ref="I40" si="41">H40/H35</f>
        <v>0</v>
      </c>
      <c r="J40" s="99" t="s">
        <v>41</v>
      </c>
      <c r="K40" s="102"/>
      <c r="L40" s="10"/>
      <c r="M40" s="10"/>
      <c r="N40" s="10"/>
      <c r="O40" s="10"/>
      <c r="P40" s="10"/>
      <c r="Q40" s="10"/>
    </row>
    <row r="41" spans="1:17" s="33" customFormat="1" ht="14.5" x14ac:dyDescent="0.35">
      <c r="A41" s="133" t="s">
        <v>47</v>
      </c>
      <c r="B41" s="98">
        <f>'2 - Outcomes'!E65</f>
        <v>3000</v>
      </c>
      <c r="C41" s="54">
        <f>B41/B35</f>
        <v>7.9051383399209488E-2</v>
      </c>
      <c r="D41" s="98">
        <f>'2 - Outcomes'!G65</f>
        <v>3000</v>
      </c>
      <c r="E41" s="54">
        <f t="shared" ref="E41" si="42">D41/D35</f>
        <v>7.9051383399209488E-2</v>
      </c>
      <c r="F41" s="98">
        <f>'2 - Outcomes'!I65</f>
        <v>3000</v>
      </c>
      <c r="G41" s="54">
        <f t="shared" ref="G41" si="43">F41/F35</f>
        <v>7.9051383399209488E-2</v>
      </c>
      <c r="H41" s="98">
        <f>'2 - Outcomes'!K65</f>
        <v>3000</v>
      </c>
      <c r="I41" s="54">
        <f t="shared" ref="I41" si="44">H41/H35</f>
        <v>7.9051383399209488E-2</v>
      </c>
      <c r="J41" s="99" t="s">
        <v>41</v>
      </c>
      <c r="K41" s="102"/>
      <c r="L41" s="10"/>
      <c r="M41" s="10"/>
      <c r="N41" s="10"/>
      <c r="O41" s="10"/>
      <c r="P41" s="10"/>
      <c r="Q41" s="10"/>
    </row>
    <row r="42" spans="1:17" s="33" customFormat="1" ht="14.5" x14ac:dyDescent="0.35">
      <c r="A42" s="133" t="s">
        <v>32</v>
      </c>
      <c r="B42" s="98">
        <f>'2 - Outcomes'!E66</f>
        <v>4000</v>
      </c>
      <c r="C42" s="54">
        <f>B42/B35</f>
        <v>0.10540184453227931</v>
      </c>
      <c r="D42" s="98">
        <f>'2 - Outcomes'!G66</f>
        <v>4000</v>
      </c>
      <c r="E42" s="54">
        <f t="shared" ref="E42" si="45">D42/D35</f>
        <v>0.10540184453227931</v>
      </c>
      <c r="F42" s="98">
        <f>'2 - Outcomes'!I66</f>
        <v>4000</v>
      </c>
      <c r="G42" s="54">
        <f t="shared" ref="G42" si="46">F42/F35</f>
        <v>0.10540184453227931</v>
      </c>
      <c r="H42" s="98">
        <f>'2 - Outcomes'!K66</f>
        <v>4000</v>
      </c>
      <c r="I42" s="54">
        <f t="shared" ref="I42" si="47">H42/H35</f>
        <v>0.10540184453227931</v>
      </c>
      <c r="J42" s="99" t="s">
        <v>41</v>
      </c>
      <c r="K42" s="102"/>
      <c r="L42" s="10"/>
      <c r="M42" s="10"/>
      <c r="N42" s="10"/>
      <c r="O42" s="10"/>
      <c r="P42" s="10"/>
      <c r="Q42" s="10"/>
    </row>
    <row r="43" spans="1:17" s="33" customFormat="1" ht="14.5" x14ac:dyDescent="0.35">
      <c r="A43" s="133" t="s">
        <v>34</v>
      </c>
      <c r="B43" s="98">
        <f>'2 - Outcomes'!E67</f>
        <v>900</v>
      </c>
      <c r="C43" s="54">
        <f>B43/B35</f>
        <v>2.3715415019762844E-2</v>
      </c>
      <c r="D43" s="98">
        <f>'2 - Outcomes'!G67</f>
        <v>900</v>
      </c>
      <c r="E43" s="54">
        <f t="shared" ref="E43" si="48">D43/D35</f>
        <v>2.3715415019762844E-2</v>
      </c>
      <c r="F43" s="98">
        <f>'2 - Outcomes'!I67</f>
        <v>900</v>
      </c>
      <c r="G43" s="54">
        <f t="shared" ref="G43" si="49">F43/F35</f>
        <v>2.3715415019762844E-2</v>
      </c>
      <c r="H43" s="98">
        <f>'2 - Outcomes'!K67</f>
        <v>900</v>
      </c>
      <c r="I43" s="54">
        <f t="shared" ref="I43" si="50">H43/H35</f>
        <v>2.3715415019762844E-2</v>
      </c>
      <c r="J43" s="99" t="s">
        <v>41</v>
      </c>
      <c r="K43" s="102"/>
      <c r="L43" s="10"/>
      <c r="M43" s="10"/>
      <c r="N43" s="10"/>
      <c r="O43" s="10"/>
      <c r="P43" s="10"/>
      <c r="Q43" s="10"/>
    </row>
    <row r="44" spans="1:17" s="33" customFormat="1" ht="14.5" x14ac:dyDescent="0.35">
      <c r="A44" s="133" t="s">
        <v>35</v>
      </c>
      <c r="B44" s="98">
        <f>'2 - Outcomes'!E68</f>
        <v>1200</v>
      </c>
      <c r="C44" s="54">
        <f>B44/B35</f>
        <v>3.1620553359683792E-2</v>
      </c>
      <c r="D44" s="98">
        <f>'2 - Outcomes'!G68</f>
        <v>1200</v>
      </c>
      <c r="E44" s="54">
        <f t="shared" ref="E44" si="51">D44/D35</f>
        <v>3.1620553359683792E-2</v>
      </c>
      <c r="F44" s="98">
        <f>'2 - Outcomes'!I68</f>
        <v>1200</v>
      </c>
      <c r="G44" s="54">
        <f t="shared" ref="G44" si="52">F44/F35</f>
        <v>3.1620553359683792E-2</v>
      </c>
      <c r="H44" s="98">
        <f>'2 - Outcomes'!K68</f>
        <v>1200</v>
      </c>
      <c r="I44" s="54">
        <f t="shared" ref="I44" si="53">H44/H35</f>
        <v>3.1620553359683792E-2</v>
      </c>
      <c r="J44" s="99" t="s">
        <v>41</v>
      </c>
      <c r="K44" s="102"/>
      <c r="L44" s="10"/>
      <c r="M44" s="10"/>
      <c r="N44" s="10"/>
      <c r="O44" s="10"/>
      <c r="P44" s="10"/>
      <c r="Q44" s="10"/>
    </row>
    <row r="45" spans="1:17" s="33" customFormat="1" ht="14.5" x14ac:dyDescent="0.35">
      <c r="A45" s="133" t="s">
        <v>36</v>
      </c>
      <c r="B45" s="98">
        <f>'2 - Outcomes'!E69</f>
        <v>1500</v>
      </c>
      <c r="C45" s="54">
        <f>B45/B35</f>
        <v>3.9525691699604744E-2</v>
      </c>
      <c r="D45" s="98">
        <f>'2 - Outcomes'!G69</f>
        <v>1500</v>
      </c>
      <c r="E45" s="54">
        <f t="shared" ref="E45" si="54">D45/D35</f>
        <v>3.9525691699604744E-2</v>
      </c>
      <c r="F45" s="98">
        <f>'2 - Outcomes'!I69</f>
        <v>1500</v>
      </c>
      <c r="G45" s="54">
        <f t="shared" ref="G45" si="55">F45/F35</f>
        <v>3.9525691699604744E-2</v>
      </c>
      <c r="H45" s="98">
        <f>'2 - Outcomes'!K69</f>
        <v>1500</v>
      </c>
      <c r="I45" s="54">
        <f t="shared" ref="I45" si="56">H45/H35</f>
        <v>3.9525691699604744E-2</v>
      </c>
      <c r="J45" s="99" t="s">
        <v>41</v>
      </c>
      <c r="K45" s="102"/>
      <c r="L45" s="10"/>
      <c r="M45" s="10"/>
      <c r="N45" s="10"/>
      <c r="O45" s="10"/>
      <c r="P45" s="10"/>
      <c r="Q45" s="10"/>
    </row>
    <row r="46" spans="1:17" ht="14.5" x14ac:dyDescent="0.35">
      <c r="A46" s="135"/>
      <c r="B46" s="39"/>
      <c r="C46" s="38"/>
      <c r="D46" s="39"/>
      <c r="E46" s="37"/>
      <c r="F46" s="39"/>
      <c r="G46" s="37"/>
      <c r="H46" s="39"/>
      <c r="I46" s="40"/>
      <c r="J46" s="35"/>
      <c r="K46" s="35"/>
      <c r="L46" s="10"/>
      <c r="M46" s="10"/>
      <c r="N46" s="10"/>
      <c r="O46" s="10"/>
      <c r="P46" s="10"/>
      <c r="Q46" s="10"/>
    </row>
    <row r="47" spans="1:17" s="33" customFormat="1" ht="14.5" x14ac:dyDescent="0.35">
      <c r="A47" s="105" t="s">
        <v>7</v>
      </c>
      <c r="B47" s="153"/>
      <c r="C47" s="153"/>
      <c r="D47" s="153"/>
      <c r="E47" s="153"/>
      <c r="F47" s="153"/>
      <c r="G47" s="153"/>
      <c r="H47" s="153"/>
      <c r="I47" s="153"/>
      <c r="J47" s="35"/>
      <c r="K47" s="35"/>
      <c r="L47" s="10"/>
      <c r="M47" s="10"/>
      <c r="N47" s="10"/>
      <c r="O47" s="10"/>
      <c r="P47" s="10"/>
      <c r="Q47" s="10"/>
    </row>
    <row r="48" spans="1:17" s="33" customFormat="1" ht="14.5" x14ac:dyDescent="0.35">
      <c r="A48" s="90"/>
      <c r="B48" s="157"/>
      <c r="C48" s="157"/>
      <c r="D48" s="157"/>
      <c r="E48" s="157"/>
      <c r="F48" s="157"/>
      <c r="G48" s="157"/>
      <c r="H48" s="157"/>
      <c r="I48" s="157"/>
      <c r="J48" s="35"/>
      <c r="K48" s="35"/>
      <c r="L48" s="10"/>
      <c r="M48" s="10"/>
      <c r="N48" s="10"/>
      <c r="O48" s="10"/>
      <c r="P48" s="10"/>
      <c r="Q48" s="10"/>
    </row>
    <row r="49" spans="1:17" s="33" customFormat="1" ht="14.5" x14ac:dyDescent="0.35">
      <c r="A49" s="108" t="s">
        <v>20</v>
      </c>
      <c r="B49" s="72">
        <v>2022</v>
      </c>
      <c r="C49" s="73"/>
      <c r="D49" s="74">
        <v>2023</v>
      </c>
      <c r="E49" s="73"/>
      <c r="F49" s="72">
        <v>2024</v>
      </c>
      <c r="G49" s="73"/>
      <c r="H49" s="72">
        <v>2025</v>
      </c>
      <c r="I49" s="73"/>
      <c r="J49" s="35"/>
      <c r="K49" s="35"/>
      <c r="L49" s="10"/>
      <c r="M49" s="10"/>
      <c r="N49" s="10"/>
      <c r="O49" s="10"/>
      <c r="P49" s="10"/>
      <c r="Q49" s="10"/>
    </row>
    <row r="50" spans="1:17" s="33" customFormat="1" ht="14.5" x14ac:dyDescent="0.35">
      <c r="A50" s="6" t="s">
        <v>56</v>
      </c>
      <c r="B50" s="83">
        <f>B16/B8</f>
        <v>8.3720930232558138E-2</v>
      </c>
      <c r="C50" s="84"/>
      <c r="D50" s="83">
        <f>D16/D8</f>
        <v>8.3720930232558138E-2</v>
      </c>
      <c r="E50" s="84"/>
      <c r="F50" s="83">
        <f>F16/F8</f>
        <v>8.3720930232558138E-2</v>
      </c>
      <c r="G50" s="84"/>
      <c r="H50" s="83">
        <f>H16/H8</f>
        <v>8.3720930232558138E-2</v>
      </c>
      <c r="J50" s="75" t="s">
        <v>5</v>
      </c>
      <c r="K50" s="35"/>
      <c r="L50" s="10"/>
      <c r="M50" s="10"/>
      <c r="N50" s="10"/>
      <c r="O50" s="10"/>
      <c r="P50" s="10"/>
      <c r="Q50" s="10"/>
    </row>
    <row r="51" spans="1:17" ht="14.5" x14ac:dyDescent="0.35">
      <c r="A51" s="6" t="s">
        <v>64</v>
      </c>
      <c r="B51" s="83">
        <f>B18/(B15+B16+B19)</f>
        <v>1.7811704834605598E-2</v>
      </c>
      <c r="C51" s="84"/>
      <c r="D51" s="83">
        <f t="shared" ref="D51" si="57">D18/(D15+D16+D19)</f>
        <v>1.7811704834605598E-2</v>
      </c>
      <c r="E51" s="84"/>
      <c r="F51" s="83">
        <f t="shared" ref="F51" si="58">F18/(F15+F16+F19)</f>
        <v>1.7811704834605598E-2</v>
      </c>
      <c r="G51" s="84"/>
      <c r="H51" s="83">
        <f t="shared" ref="H51" si="59">H18/(H15+H16+H19)</f>
        <v>1.7811704834605598E-2</v>
      </c>
      <c r="I51" s="33"/>
      <c r="J51" s="75" t="s">
        <v>5</v>
      </c>
      <c r="K51" s="35"/>
      <c r="L51" s="10"/>
      <c r="M51" s="10"/>
      <c r="N51" s="10"/>
      <c r="O51" s="10"/>
      <c r="P51" s="10"/>
      <c r="Q51" s="10"/>
    </row>
    <row r="52" spans="1:17" ht="15" customHeight="1" x14ac:dyDescent="0.35">
      <c r="A52" s="6" t="s">
        <v>73</v>
      </c>
      <c r="B52" s="83">
        <f>B19/B8</f>
        <v>3.1395348837209305E-2</v>
      </c>
      <c r="C52" s="84"/>
      <c r="D52" s="83">
        <f>D19/D8</f>
        <v>3.1395348837209305E-2</v>
      </c>
      <c r="E52" s="84"/>
      <c r="F52" s="83">
        <f>F19/F8</f>
        <v>3.1395348837209305E-2</v>
      </c>
      <c r="G52" s="84"/>
      <c r="H52" s="83">
        <f>H19/H8</f>
        <v>3.1395348837209305E-2</v>
      </c>
      <c r="I52" s="33"/>
      <c r="J52" s="75" t="s">
        <v>5</v>
      </c>
      <c r="K52" s="35"/>
      <c r="L52" s="10"/>
      <c r="M52" s="10"/>
      <c r="N52" s="10"/>
      <c r="O52" s="10"/>
      <c r="P52" s="10"/>
      <c r="Q52" s="10"/>
    </row>
    <row r="53" spans="1:17" ht="14.5" x14ac:dyDescent="0.35">
      <c r="A53" s="117" t="s">
        <v>60</v>
      </c>
      <c r="B53" s="129">
        <f>B21/(B22-B21)</f>
        <v>6.1728395061728392E-2</v>
      </c>
      <c r="C53" s="118"/>
      <c r="D53" s="129">
        <f>D21/(D22-D21)</f>
        <v>6.1728395061728392E-2</v>
      </c>
      <c r="E53" s="118"/>
      <c r="F53" s="129">
        <f>F21/(F22-F21)</f>
        <v>6.1728395061728392E-2</v>
      </c>
      <c r="G53" s="118"/>
      <c r="H53" s="129">
        <f>H21/(H22-H21)</f>
        <v>6.1728395061728392E-2</v>
      </c>
      <c r="I53" s="119"/>
      <c r="J53" s="75" t="s">
        <v>5</v>
      </c>
      <c r="K53" s="10"/>
      <c r="L53" s="10"/>
      <c r="M53" s="10"/>
      <c r="N53" s="10"/>
      <c r="O53" s="10"/>
      <c r="P53" s="10"/>
      <c r="Q53" s="10"/>
    </row>
    <row r="54" spans="1:17" ht="7.5" customHeight="1" x14ac:dyDescent="0.35">
      <c r="A54" s="39"/>
      <c r="B54" s="36"/>
      <c r="C54" s="38"/>
      <c r="D54" s="39"/>
      <c r="E54" s="37"/>
      <c r="F54" s="39"/>
      <c r="G54" s="37"/>
      <c r="H54" s="39"/>
      <c r="I54" s="40"/>
      <c r="J54" s="10"/>
      <c r="K54" s="10"/>
      <c r="L54" s="10"/>
      <c r="M54" s="10"/>
      <c r="N54" s="10"/>
      <c r="O54" s="10"/>
      <c r="P54" s="10"/>
      <c r="Q54" s="10"/>
    </row>
    <row r="55" spans="1:17" ht="14.5" x14ac:dyDescent="0.35">
      <c r="A55" s="121" t="s">
        <v>65</v>
      </c>
      <c r="B55" s="36"/>
      <c r="C55" s="38"/>
      <c r="D55" s="39"/>
      <c r="E55" s="37"/>
      <c r="F55" s="39"/>
      <c r="G55" s="37"/>
      <c r="H55" s="39"/>
      <c r="I55" s="40"/>
      <c r="J55" s="10"/>
      <c r="K55" s="10"/>
      <c r="L55" s="10"/>
      <c r="M55" s="10"/>
      <c r="N55" s="10"/>
      <c r="O55" s="10"/>
      <c r="P55" s="10"/>
      <c r="Q55" s="10"/>
    </row>
    <row r="56" spans="1:17" ht="14.5" x14ac:dyDescent="0.35">
      <c r="A56" s="39"/>
      <c r="B56" s="36"/>
      <c r="C56" s="38"/>
      <c r="D56" s="39"/>
      <c r="E56" s="37"/>
      <c r="F56" s="39"/>
      <c r="G56" s="37"/>
      <c r="H56" s="39"/>
      <c r="I56" s="40"/>
      <c r="J56" s="10"/>
      <c r="K56" s="10"/>
      <c r="L56" s="10"/>
      <c r="M56" s="10"/>
      <c r="N56" s="10"/>
      <c r="O56" s="10"/>
      <c r="P56" s="10"/>
      <c r="Q56" s="10"/>
    </row>
    <row r="57" spans="1:17" ht="14.5" x14ac:dyDescent="0.35">
      <c r="A57" s="39"/>
      <c r="B57" s="36"/>
      <c r="C57" s="38"/>
      <c r="D57" s="39"/>
      <c r="E57" s="37"/>
      <c r="F57" s="39"/>
      <c r="G57" s="37"/>
      <c r="H57" s="39"/>
      <c r="I57" s="40"/>
      <c r="J57" s="10"/>
      <c r="K57" s="10"/>
      <c r="L57" s="10"/>
      <c r="M57" s="10"/>
      <c r="N57" s="10"/>
      <c r="O57" s="10"/>
      <c r="P57" s="10"/>
      <c r="Q57" s="10"/>
    </row>
    <row r="58" spans="1:17" ht="14.5" x14ac:dyDescent="0.35">
      <c r="A58" s="39"/>
      <c r="B58" s="36"/>
      <c r="C58" s="38"/>
      <c r="D58" s="39"/>
      <c r="E58" s="37"/>
      <c r="F58" s="39"/>
      <c r="G58" s="37"/>
      <c r="H58" s="39"/>
      <c r="I58" s="40"/>
      <c r="J58" s="10"/>
      <c r="K58" s="10"/>
      <c r="L58" s="10"/>
      <c r="M58" s="10"/>
      <c r="N58" s="10"/>
      <c r="O58" s="10"/>
      <c r="P58" s="10"/>
      <c r="Q58" s="10"/>
    </row>
    <row r="59" spans="1:17" ht="14.5" x14ac:dyDescent="0.35">
      <c r="A59" s="39"/>
      <c r="B59" s="36"/>
      <c r="C59" s="38"/>
      <c r="D59" s="39"/>
      <c r="E59" s="37"/>
      <c r="F59" s="39"/>
      <c r="G59" s="37"/>
      <c r="H59" s="39"/>
      <c r="I59" s="40"/>
      <c r="J59" s="10"/>
      <c r="K59" s="10"/>
      <c r="L59" s="10"/>
      <c r="M59" s="10"/>
      <c r="N59" s="10"/>
      <c r="O59" s="10"/>
      <c r="P59" s="10"/>
      <c r="Q59" s="10"/>
    </row>
    <row r="60" spans="1:17" ht="14.5" x14ac:dyDescent="0.35">
      <c r="A60" s="39"/>
      <c r="B60" s="36"/>
      <c r="C60" s="38"/>
      <c r="D60" s="39"/>
      <c r="E60" s="37"/>
      <c r="F60" s="39"/>
      <c r="G60" s="37"/>
      <c r="H60" s="39"/>
      <c r="I60" s="40"/>
      <c r="J60" s="10"/>
      <c r="K60" s="10"/>
      <c r="L60" s="10"/>
      <c r="M60" s="10"/>
      <c r="N60" s="10"/>
      <c r="O60" s="10"/>
      <c r="P60" s="10"/>
      <c r="Q60" s="10"/>
    </row>
    <row r="61" spans="1:17" ht="14.5" x14ac:dyDescent="0.35">
      <c r="A61" s="39"/>
      <c r="B61" s="36"/>
      <c r="C61" s="38"/>
      <c r="D61" s="39"/>
      <c r="E61" s="37"/>
      <c r="F61" s="39"/>
      <c r="G61" s="37"/>
      <c r="H61" s="39"/>
      <c r="I61" s="40"/>
      <c r="J61" s="10"/>
      <c r="K61" s="10"/>
      <c r="L61" s="10"/>
      <c r="M61" s="10"/>
      <c r="N61" s="10"/>
      <c r="O61" s="10"/>
      <c r="P61" s="10"/>
      <c r="Q61" s="10"/>
    </row>
    <row r="62" spans="1:17" ht="14.5" x14ac:dyDescent="0.35">
      <c r="A62" s="39"/>
      <c r="B62" s="36"/>
      <c r="C62" s="38"/>
      <c r="D62" s="39"/>
      <c r="E62" s="37"/>
      <c r="F62" s="39"/>
      <c r="G62" s="37"/>
      <c r="H62" s="39"/>
      <c r="I62" s="40"/>
      <c r="J62" s="10"/>
      <c r="K62" s="10"/>
      <c r="L62" s="10"/>
      <c r="M62" s="10"/>
      <c r="N62" s="10"/>
      <c r="O62" s="10"/>
      <c r="P62" s="10"/>
      <c r="Q62" s="10"/>
    </row>
    <row r="63" spans="1:17" ht="14.5" x14ac:dyDescent="0.35">
      <c r="A63" s="39"/>
      <c r="B63" s="36"/>
      <c r="C63" s="38"/>
      <c r="D63" s="39"/>
      <c r="E63" s="37"/>
      <c r="F63" s="39"/>
      <c r="G63" s="37"/>
      <c r="H63" s="39"/>
      <c r="I63" s="40"/>
      <c r="J63" s="10"/>
      <c r="K63" s="10"/>
      <c r="L63" s="10"/>
      <c r="M63" s="10"/>
      <c r="N63" s="10"/>
      <c r="O63" s="10"/>
      <c r="P63" s="10"/>
      <c r="Q63" s="10"/>
    </row>
    <row r="64" spans="1:17" ht="14.5" x14ac:dyDescent="0.35">
      <c r="A64" s="39"/>
      <c r="B64" s="36"/>
      <c r="C64" s="38"/>
      <c r="D64" s="39"/>
      <c r="E64" s="37"/>
      <c r="F64" s="39"/>
      <c r="G64" s="37"/>
      <c r="H64" s="39"/>
      <c r="I64" s="40"/>
      <c r="J64" s="10"/>
      <c r="K64" s="10"/>
      <c r="L64" s="10"/>
      <c r="M64" s="10"/>
      <c r="N64" s="10"/>
      <c r="O64" s="10"/>
      <c r="P64" s="10"/>
      <c r="Q64" s="10"/>
    </row>
    <row r="65" spans="1:17" ht="14.5" x14ac:dyDescent="0.35">
      <c r="A65" s="39"/>
      <c r="B65" s="36"/>
      <c r="C65" s="38"/>
      <c r="D65" s="39"/>
      <c r="E65" s="37"/>
      <c r="F65" s="39"/>
      <c r="G65" s="37"/>
      <c r="H65" s="39"/>
      <c r="I65" s="40"/>
      <c r="J65" s="10"/>
      <c r="K65" s="10"/>
      <c r="L65" s="10"/>
      <c r="M65" s="10"/>
      <c r="N65" s="10"/>
      <c r="O65" s="10"/>
      <c r="P65" s="10"/>
      <c r="Q65" s="10"/>
    </row>
    <row r="66" spans="1:17" ht="14.5" x14ac:dyDescent="0.35">
      <c r="A66" s="35"/>
      <c r="B66" s="48"/>
      <c r="C66" s="5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4.5" x14ac:dyDescent="0.35">
      <c r="A67" s="48"/>
      <c r="B67" s="48"/>
      <c r="C67" s="5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4.5" x14ac:dyDescent="0.35">
      <c r="A68" s="48"/>
      <c r="B68" s="48"/>
      <c r="C68" s="5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4.5" x14ac:dyDescent="0.35">
      <c r="A69" s="48"/>
      <c r="B69" s="48"/>
      <c r="C69" s="5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4.5" x14ac:dyDescent="0.35">
      <c r="A70" s="48"/>
      <c r="B70" s="48"/>
      <c r="C70" s="56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4.5" x14ac:dyDescent="0.35">
      <c r="A71" s="48"/>
      <c r="B71" s="48"/>
      <c r="C71" s="5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4.5" x14ac:dyDescent="0.35">
      <c r="A72" s="48"/>
      <c r="B72" s="48"/>
      <c r="C72" s="5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4.5" x14ac:dyDescent="0.35">
      <c r="A73" s="48"/>
      <c r="B73" s="48"/>
      <c r="C73" s="5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</sheetData>
  <mergeCells count="4">
    <mergeCell ref="B32:I33"/>
    <mergeCell ref="B4:I4"/>
    <mergeCell ref="B24:I25"/>
    <mergeCell ref="B47:I48"/>
  </mergeCells>
  <pageMargins left="0.7" right="0.7" top="0.75" bottom="0.75" header="0.3" footer="0.3"/>
  <pageSetup paperSize="9" scale="56" orientation="portrait" r:id="rId1"/>
  <headerFooter>
    <oddHeader>&amp;C&amp;"Garamond,Fed"&amp;14&amp;K00-032Strategic partnership budget for [INSERT ORGANISATION] 2018 - 2021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showGridLines="0" showZeros="0" showWhiteSpace="0" zoomScaleNormal="100" zoomScaleSheetLayoutView="100" zoomScalePageLayoutView="75" workbookViewId="0">
      <pane ySplit="6" topLeftCell="A7" activePane="bottomLeft" state="frozen"/>
      <selection pane="bottomLeft" activeCell="B29" sqref="B29"/>
    </sheetView>
  </sheetViews>
  <sheetFormatPr defaultColWidth="9.1796875" defaultRowHeight="13" x14ac:dyDescent="0.3"/>
  <cols>
    <col min="1" max="1" width="6" style="1" customWidth="1"/>
    <col min="2" max="2" width="4" style="1" customWidth="1"/>
    <col min="3" max="3" width="6.26953125" style="1" customWidth="1"/>
    <col min="4" max="4" width="57.6328125" style="1" customWidth="1"/>
    <col min="5" max="5" width="14.1796875" style="5" customWidth="1"/>
    <col min="6" max="6" width="5.7265625" style="1" customWidth="1"/>
    <col min="7" max="7" width="10.453125" style="5" bestFit="1" customWidth="1"/>
    <col min="8" max="8" width="4.7265625" style="1" customWidth="1"/>
    <col min="9" max="9" width="10.453125" style="5" bestFit="1" customWidth="1"/>
    <col min="10" max="10" width="4.7265625" style="1" customWidth="1"/>
    <col min="11" max="11" width="10.453125" style="5" bestFit="1" customWidth="1"/>
    <col min="12" max="12" width="4.7265625" style="1" customWidth="1"/>
    <col min="13" max="13" width="8" style="1" bestFit="1" customWidth="1"/>
    <col min="14" max="14" width="4.54296875" style="1" bestFit="1" customWidth="1"/>
    <col min="15" max="15" width="8" style="1" bestFit="1" customWidth="1"/>
    <col min="16" max="16" width="4.54296875" style="1" bestFit="1" customWidth="1"/>
    <col min="17" max="17" width="8" style="1" bestFit="1" customWidth="1"/>
    <col min="18" max="18" width="4.54296875" style="1" bestFit="1" customWidth="1"/>
    <col min="19" max="19" width="8" style="1" bestFit="1" customWidth="1"/>
    <col min="20" max="20" width="5.26953125" style="1" customWidth="1"/>
    <col min="21" max="16384" width="9.1796875" style="1"/>
  </cols>
  <sheetData>
    <row r="1" spans="1:13" ht="19.5" x14ac:dyDescent="0.45">
      <c r="A1" s="86" t="s">
        <v>67</v>
      </c>
      <c r="B1" s="11"/>
      <c r="C1" s="12"/>
      <c r="D1" s="12"/>
      <c r="E1" s="13"/>
      <c r="F1" s="12"/>
      <c r="G1" s="13"/>
    </row>
    <row r="2" spans="1:13" ht="19.5" x14ac:dyDescent="0.45">
      <c r="A2" s="86" t="s">
        <v>29</v>
      </c>
      <c r="B2" s="9"/>
      <c r="D2" s="3"/>
      <c r="K2" s="23"/>
    </row>
    <row r="3" spans="1:13" s="3" customFormat="1" ht="14.5" x14ac:dyDescent="0.35">
      <c r="A3" s="1"/>
      <c r="B3" s="8"/>
      <c r="C3" s="8"/>
      <c r="E3" s="5"/>
      <c r="F3" s="1"/>
      <c r="G3" s="5"/>
      <c r="H3" s="1"/>
      <c r="I3" s="5"/>
      <c r="J3" s="1"/>
      <c r="K3" s="5"/>
      <c r="L3" s="1"/>
    </row>
    <row r="4" spans="1:13" s="3" customFormat="1" ht="14.5" x14ac:dyDescent="0.35">
      <c r="A4" s="59"/>
      <c r="B4" s="60"/>
      <c r="C4" s="60"/>
      <c r="D4" s="60"/>
      <c r="E4" s="158" t="s">
        <v>0</v>
      </c>
      <c r="F4" s="158"/>
      <c r="G4" s="158"/>
      <c r="H4" s="158"/>
      <c r="I4" s="158"/>
      <c r="J4" s="158"/>
      <c r="K4" s="158"/>
      <c r="L4" s="158"/>
    </row>
    <row r="5" spans="1:13" s="3" customFormat="1" ht="14.5" x14ac:dyDescent="0.35">
      <c r="A5" s="58"/>
      <c r="B5" s="61"/>
      <c r="C5" s="61"/>
      <c r="D5" s="61"/>
      <c r="E5" s="62"/>
      <c r="F5" s="63"/>
      <c r="G5" s="62"/>
      <c r="H5" s="63"/>
      <c r="I5" s="62"/>
      <c r="J5" s="63"/>
      <c r="K5" s="62"/>
      <c r="L5" s="63"/>
    </row>
    <row r="6" spans="1:13" s="3" customFormat="1" ht="14.5" x14ac:dyDescent="0.35">
      <c r="A6" s="159" t="s">
        <v>69</v>
      </c>
      <c r="B6" s="160"/>
      <c r="C6" s="160"/>
      <c r="D6" s="160"/>
      <c r="E6" s="72">
        <v>2022</v>
      </c>
      <c r="F6" s="73"/>
      <c r="G6" s="74">
        <v>2023</v>
      </c>
      <c r="H6" s="73"/>
      <c r="I6" s="72">
        <v>2024</v>
      </c>
      <c r="J6" s="73"/>
      <c r="K6" s="72">
        <v>2025</v>
      </c>
      <c r="L6" s="73"/>
    </row>
    <row r="7" spans="1:13" s="3" customFormat="1" ht="14.5" x14ac:dyDescent="0.35">
      <c r="A7" s="122"/>
      <c r="B7" s="123"/>
      <c r="C7" s="123"/>
      <c r="D7" s="123"/>
      <c r="E7" s="91"/>
      <c r="F7" s="92"/>
      <c r="G7" s="91"/>
      <c r="H7" s="92"/>
      <c r="I7" s="91"/>
      <c r="J7" s="92"/>
      <c r="K7" s="91"/>
      <c r="L7" s="92"/>
    </row>
    <row r="8" spans="1:13" s="18" customFormat="1" ht="14.5" x14ac:dyDescent="0.35">
      <c r="A8" s="143"/>
      <c r="B8" s="144" t="s">
        <v>16</v>
      </c>
      <c r="C8" s="144"/>
      <c r="D8" s="145"/>
      <c r="E8" s="145"/>
      <c r="F8" s="145"/>
      <c r="G8" s="146"/>
      <c r="H8" s="146"/>
      <c r="I8" s="146"/>
      <c r="J8" s="146"/>
      <c r="K8" s="146"/>
      <c r="L8" s="146"/>
    </row>
    <row r="9" spans="1:13" s="15" customFormat="1" ht="14.5" x14ac:dyDescent="0.35">
      <c r="A9" s="19"/>
      <c r="C9" s="141" t="s">
        <v>54</v>
      </c>
      <c r="D9" s="20"/>
      <c r="E9" s="21">
        <f>SUM(E10:E12)</f>
        <v>6000</v>
      </c>
      <c r="F9" s="22">
        <f>E9/E29</f>
        <v>0.17467248908296942</v>
      </c>
      <c r="G9" s="21">
        <f>SUM(G10:G12)</f>
        <v>6000</v>
      </c>
      <c r="H9" s="22">
        <f>G9/G29</f>
        <v>0.17467248908296942</v>
      </c>
      <c r="I9" s="21">
        <f>SUM(I10:I12)</f>
        <v>6000</v>
      </c>
      <c r="J9" s="22">
        <f>I9/I29</f>
        <v>0.17467248908296942</v>
      </c>
      <c r="K9" s="21">
        <f>SUM(K10:K12)</f>
        <v>6000</v>
      </c>
      <c r="L9" s="22">
        <f>K9/K29</f>
        <v>0.17467248908296942</v>
      </c>
    </row>
    <row r="10" spans="1:13" s="3" customFormat="1" ht="14.5" x14ac:dyDescent="0.35">
      <c r="A10" s="14"/>
      <c r="C10" s="142"/>
      <c r="D10" s="23" t="s">
        <v>52</v>
      </c>
      <c r="E10" s="112">
        <v>5000</v>
      </c>
      <c r="F10" s="4"/>
      <c r="G10" s="112">
        <v>5000</v>
      </c>
      <c r="H10" s="4"/>
      <c r="I10" s="112">
        <v>5000</v>
      </c>
      <c r="J10" s="4"/>
      <c r="K10" s="112">
        <v>5000</v>
      </c>
      <c r="L10" s="4"/>
      <c r="M10" s="99" t="s">
        <v>4</v>
      </c>
    </row>
    <row r="11" spans="1:13" s="3" customFormat="1" ht="14.5" x14ac:dyDescent="0.35">
      <c r="A11" s="14"/>
      <c r="C11" s="142"/>
      <c r="D11" s="23" t="s">
        <v>53</v>
      </c>
      <c r="E11" s="112">
        <v>1000</v>
      </c>
      <c r="F11" s="4"/>
      <c r="G11" s="112">
        <v>1000</v>
      </c>
      <c r="H11" s="4"/>
      <c r="I11" s="112">
        <v>1000</v>
      </c>
      <c r="J11" s="4"/>
      <c r="K11" s="112">
        <v>1000</v>
      </c>
      <c r="L11" s="4"/>
      <c r="M11" s="99" t="s">
        <v>4</v>
      </c>
    </row>
    <row r="12" spans="1:13" s="3" customFormat="1" ht="14.5" x14ac:dyDescent="0.35">
      <c r="A12" s="14"/>
      <c r="C12" s="142"/>
      <c r="D12" s="23" t="s">
        <v>33</v>
      </c>
      <c r="E12" s="112"/>
      <c r="F12" s="4"/>
      <c r="G12" s="112"/>
      <c r="H12" s="4"/>
      <c r="I12" s="112"/>
      <c r="J12" s="4"/>
      <c r="K12" s="112"/>
      <c r="L12" s="4"/>
      <c r="M12" s="99" t="s">
        <v>4</v>
      </c>
    </row>
    <row r="13" spans="1:13" s="15" customFormat="1" ht="14.5" x14ac:dyDescent="0.35">
      <c r="A13" s="19"/>
      <c r="C13" s="141" t="s">
        <v>48</v>
      </c>
      <c r="D13" s="20"/>
      <c r="E13" s="21">
        <f>SUM(E14:E16)</f>
        <v>13350</v>
      </c>
      <c r="F13" s="22">
        <f>E13/E29</f>
        <v>0.388646288209607</v>
      </c>
      <c r="G13" s="21">
        <f>SUM(G14:G16)</f>
        <v>13350</v>
      </c>
      <c r="H13" s="22">
        <f>G13/G29</f>
        <v>0.388646288209607</v>
      </c>
      <c r="I13" s="21">
        <f>SUM(I14:I16)</f>
        <v>13350</v>
      </c>
      <c r="J13" s="22">
        <f>I13/I29</f>
        <v>0.388646288209607</v>
      </c>
      <c r="K13" s="21">
        <f>SUM(K14:K16)</f>
        <v>13350</v>
      </c>
      <c r="L13" s="22">
        <f>K13/K29</f>
        <v>0.388646288209607</v>
      </c>
    </row>
    <row r="14" spans="1:13" s="3" customFormat="1" ht="14.5" x14ac:dyDescent="0.35">
      <c r="A14" s="14"/>
      <c r="C14" s="142"/>
      <c r="D14" s="23" t="s">
        <v>46</v>
      </c>
      <c r="E14" s="112">
        <v>13350</v>
      </c>
      <c r="F14" s="4"/>
      <c r="G14" s="112">
        <v>13350</v>
      </c>
      <c r="H14" s="4"/>
      <c r="I14" s="112">
        <v>13350</v>
      </c>
      <c r="J14" s="4"/>
      <c r="K14" s="112">
        <v>13350</v>
      </c>
      <c r="L14" s="4"/>
      <c r="M14" s="99" t="s">
        <v>4</v>
      </c>
    </row>
    <row r="15" spans="1:13" s="3" customFormat="1" ht="14.5" x14ac:dyDescent="0.35">
      <c r="A15" s="14"/>
      <c r="C15" s="142"/>
      <c r="D15" s="23"/>
      <c r="E15" s="112"/>
      <c r="F15" s="4"/>
      <c r="G15" s="112"/>
      <c r="H15" s="4"/>
      <c r="I15" s="112"/>
      <c r="J15" s="4"/>
      <c r="K15" s="112"/>
      <c r="L15" s="4"/>
      <c r="M15" s="99" t="s">
        <v>4</v>
      </c>
    </row>
    <row r="16" spans="1:13" s="3" customFormat="1" ht="14.5" x14ac:dyDescent="0.35">
      <c r="A16" s="14"/>
      <c r="C16" s="142"/>
      <c r="D16" s="23"/>
      <c r="E16" s="112"/>
      <c r="F16" s="4"/>
      <c r="G16" s="112"/>
      <c r="H16" s="4"/>
      <c r="I16" s="112"/>
      <c r="J16" s="4"/>
      <c r="K16" s="112"/>
      <c r="L16" s="4"/>
      <c r="M16" s="99" t="s">
        <v>4</v>
      </c>
    </row>
    <row r="17" spans="1:13" s="15" customFormat="1" ht="14.5" x14ac:dyDescent="0.35">
      <c r="A17" s="19"/>
      <c r="C17" s="141" t="s">
        <v>49</v>
      </c>
      <c r="D17" s="20"/>
      <c r="E17" s="21">
        <f>SUM(E18:E20)</f>
        <v>8000</v>
      </c>
      <c r="F17" s="22">
        <f>E17/E29</f>
        <v>0.23289665211062591</v>
      </c>
      <c r="G17" s="21">
        <f>SUM(G18:G20)</f>
        <v>8000</v>
      </c>
      <c r="H17" s="22">
        <f>G17/G29</f>
        <v>0.23289665211062591</v>
      </c>
      <c r="I17" s="21">
        <f>SUM(I18:I20)</f>
        <v>8000</v>
      </c>
      <c r="J17" s="22">
        <f>I17/I29</f>
        <v>0.23289665211062591</v>
      </c>
      <c r="K17" s="21">
        <f>SUM(K18:K20)</f>
        <v>8000</v>
      </c>
      <c r="L17" s="22">
        <f>K17/K29</f>
        <v>0.23289665211062591</v>
      </c>
    </row>
    <row r="18" spans="1:13" s="3" customFormat="1" ht="14.5" x14ac:dyDescent="0.35">
      <c r="A18" s="14"/>
      <c r="C18" s="142"/>
      <c r="D18" s="23" t="s">
        <v>46</v>
      </c>
      <c r="E18" s="112">
        <v>8000</v>
      </c>
      <c r="F18" s="4"/>
      <c r="G18" s="112">
        <v>8000</v>
      </c>
      <c r="H18" s="4"/>
      <c r="I18" s="112">
        <v>8000</v>
      </c>
      <c r="J18" s="4"/>
      <c r="K18" s="112">
        <v>8000</v>
      </c>
      <c r="L18" s="4"/>
      <c r="M18" s="99" t="s">
        <v>4</v>
      </c>
    </row>
    <row r="19" spans="1:13" s="3" customFormat="1" ht="14.5" x14ac:dyDescent="0.35">
      <c r="A19" s="14"/>
      <c r="C19" s="142"/>
      <c r="D19" s="23" t="s">
        <v>31</v>
      </c>
      <c r="E19" s="112"/>
      <c r="F19" s="4"/>
      <c r="G19" s="112"/>
      <c r="H19" s="4"/>
      <c r="I19" s="112"/>
      <c r="J19" s="4"/>
      <c r="K19" s="112"/>
      <c r="L19" s="4"/>
      <c r="M19" s="99" t="s">
        <v>4</v>
      </c>
    </row>
    <row r="20" spans="1:13" s="3" customFormat="1" ht="14.5" x14ac:dyDescent="0.35">
      <c r="A20" s="14"/>
      <c r="C20" s="121"/>
      <c r="D20" s="23"/>
      <c r="E20" s="112"/>
      <c r="F20" s="4"/>
      <c r="G20" s="112"/>
      <c r="H20" s="4"/>
      <c r="I20" s="112"/>
      <c r="J20" s="4"/>
      <c r="K20" s="112"/>
      <c r="L20" s="4"/>
      <c r="M20" s="99" t="s">
        <v>4</v>
      </c>
    </row>
    <row r="21" spans="1:13" s="3" customFormat="1" ht="14.5" x14ac:dyDescent="0.35">
      <c r="A21" s="19"/>
      <c r="B21" s="15"/>
      <c r="C21" s="141" t="s">
        <v>50</v>
      </c>
      <c r="D21" s="20"/>
      <c r="E21" s="21">
        <f t="shared" ref="E21" si="0">SUM(E22:E24)</f>
        <v>3000</v>
      </c>
      <c r="F21" s="22">
        <f>E21/E29</f>
        <v>8.7336244541484712E-2</v>
      </c>
      <c r="G21" s="21">
        <f t="shared" ref="G21" si="1">SUM(G22:G24)</f>
        <v>3000</v>
      </c>
      <c r="H21" s="22">
        <f>G21/G29</f>
        <v>8.7336244541484712E-2</v>
      </c>
      <c r="I21" s="21">
        <f t="shared" ref="I21" si="2">SUM(I22:I24)</f>
        <v>3000</v>
      </c>
      <c r="J21" s="22">
        <f>I21/I29</f>
        <v>8.7336244541484712E-2</v>
      </c>
      <c r="K21" s="21">
        <f t="shared" ref="K21" si="3">SUM(K22:K24)</f>
        <v>3000</v>
      </c>
      <c r="L21" s="22">
        <f>K21/K29</f>
        <v>8.7336244541484712E-2</v>
      </c>
      <c r="M21" s="99"/>
    </row>
    <row r="22" spans="1:13" s="3" customFormat="1" ht="14.5" x14ac:dyDescent="0.35">
      <c r="A22" s="14"/>
      <c r="C22" s="142"/>
      <c r="D22" s="23" t="s">
        <v>47</v>
      </c>
      <c r="E22" s="112">
        <v>3000</v>
      </c>
      <c r="F22" s="4"/>
      <c r="G22" s="112">
        <v>3000</v>
      </c>
      <c r="H22" s="4"/>
      <c r="I22" s="112">
        <v>3000</v>
      </c>
      <c r="J22" s="4"/>
      <c r="K22" s="112">
        <v>3000</v>
      </c>
      <c r="L22" s="4"/>
      <c r="M22" s="99" t="s">
        <v>4</v>
      </c>
    </row>
    <row r="23" spans="1:13" s="3" customFormat="1" ht="14.5" x14ac:dyDescent="0.35">
      <c r="A23" s="14"/>
      <c r="C23" s="142"/>
      <c r="D23" s="23"/>
      <c r="E23" s="112"/>
      <c r="F23" s="4"/>
      <c r="G23" s="112"/>
      <c r="H23" s="4"/>
      <c r="I23" s="112"/>
      <c r="J23" s="4"/>
      <c r="K23" s="112"/>
      <c r="L23" s="4"/>
      <c r="M23" s="99" t="s">
        <v>4</v>
      </c>
    </row>
    <row r="24" spans="1:13" s="3" customFormat="1" ht="14.5" x14ac:dyDescent="0.35">
      <c r="A24" s="14"/>
      <c r="C24" s="121"/>
      <c r="D24" s="23"/>
      <c r="E24" s="112"/>
      <c r="F24" s="4"/>
      <c r="G24" s="112"/>
      <c r="H24" s="4"/>
      <c r="I24" s="112"/>
      <c r="J24" s="4"/>
      <c r="K24" s="112"/>
      <c r="L24" s="4"/>
      <c r="M24" s="99" t="s">
        <v>4</v>
      </c>
    </row>
    <row r="25" spans="1:13" s="3" customFormat="1" ht="14.5" x14ac:dyDescent="0.35">
      <c r="A25" s="19"/>
      <c r="B25" s="15"/>
      <c r="C25" s="141" t="s">
        <v>51</v>
      </c>
      <c r="D25" s="20"/>
      <c r="E25" s="21">
        <f t="shared" ref="E25" si="4">SUM(E26:E28)</f>
        <v>4000</v>
      </c>
      <c r="F25" s="22">
        <f>E25/E29</f>
        <v>0.11644832605531295</v>
      </c>
      <c r="G25" s="21">
        <f t="shared" ref="G25" si="5">SUM(G26:G28)</f>
        <v>4000</v>
      </c>
      <c r="H25" s="22">
        <f>G25/G29</f>
        <v>0.11644832605531295</v>
      </c>
      <c r="I25" s="21">
        <f t="shared" ref="I25" si="6">SUM(I26:I28)</f>
        <v>4000</v>
      </c>
      <c r="J25" s="22">
        <f>I25/I29</f>
        <v>0.11644832605531295</v>
      </c>
      <c r="K25" s="21">
        <f t="shared" ref="K25" si="7">SUM(K26:K28)</f>
        <v>4000</v>
      </c>
      <c r="L25" s="22">
        <f>K25/K29</f>
        <v>0.11644832605531295</v>
      </c>
      <c r="M25" s="99"/>
    </row>
    <row r="26" spans="1:13" s="3" customFormat="1" ht="14.5" x14ac:dyDescent="0.35">
      <c r="A26" s="14"/>
      <c r="C26" s="138"/>
      <c r="D26" s="23" t="s">
        <v>32</v>
      </c>
      <c r="E26" s="112">
        <v>4000</v>
      </c>
      <c r="F26" s="4"/>
      <c r="G26" s="112">
        <v>4000</v>
      </c>
      <c r="H26" s="4"/>
      <c r="I26" s="112">
        <v>4000</v>
      </c>
      <c r="J26" s="4"/>
      <c r="K26" s="112">
        <v>4000</v>
      </c>
      <c r="L26" s="4"/>
      <c r="M26" s="99" t="s">
        <v>4</v>
      </c>
    </row>
    <row r="27" spans="1:13" s="3" customFormat="1" ht="14.5" x14ac:dyDescent="0.35">
      <c r="A27" s="14"/>
      <c r="C27" s="138"/>
      <c r="D27" s="23"/>
      <c r="E27" s="112"/>
      <c r="F27" s="4"/>
      <c r="G27" s="112"/>
      <c r="H27" s="4"/>
      <c r="I27" s="112"/>
      <c r="J27" s="4"/>
      <c r="K27" s="112"/>
      <c r="L27" s="4"/>
      <c r="M27" s="99" t="s">
        <v>4</v>
      </c>
    </row>
    <row r="28" spans="1:13" s="3" customFormat="1" ht="14.5" x14ac:dyDescent="0.35">
      <c r="A28" s="14"/>
      <c r="C28" s="23"/>
      <c r="D28" s="23"/>
      <c r="E28" s="112"/>
      <c r="F28" s="4"/>
      <c r="G28" s="112"/>
      <c r="H28" s="4"/>
      <c r="I28" s="112"/>
      <c r="J28" s="4"/>
      <c r="K28" s="112"/>
      <c r="L28" s="24"/>
      <c r="M28" s="99" t="s">
        <v>4</v>
      </c>
    </row>
    <row r="29" spans="1:13" s="16" customFormat="1" ht="15" thickBot="1" x14ac:dyDescent="0.4">
      <c r="A29" s="25"/>
      <c r="B29" s="34" t="s">
        <v>71</v>
      </c>
      <c r="E29" s="88">
        <f>E9+E13+E17+E21+E25</f>
        <v>34350</v>
      </c>
      <c r="F29" s="87"/>
      <c r="G29" s="88">
        <f t="shared" ref="G29" si="8">G9+G13+G17+G21+G25</f>
        <v>34350</v>
      </c>
      <c r="H29" s="87"/>
      <c r="I29" s="88">
        <f t="shared" ref="I29" si="9">I9+I13+I17+I21+I25</f>
        <v>34350</v>
      </c>
      <c r="J29" s="87"/>
      <c r="K29" s="88">
        <f t="shared" ref="K29" si="10">K9+K13+K17+K21+K25</f>
        <v>34350</v>
      </c>
      <c r="L29" s="87"/>
    </row>
    <row r="30" spans="1:13" s="16" customFormat="1" ht="15" thickTop="1" x14ac:dyDescent="0.35">
      <c r="A30" s="25"/>
      <c r="C30" s="107" t="s">
        <v>30</v>
      </c>
      <c r="L30" s="31"/>
    </row>
    <row r="31" spans="1:13" s="16" customFormat="1" ht="14.5" x14ac:dyDescent="0.35">
      <c r="A31" s="25"/>
      <c r="D31" s="23" t="s">
        <v>43</v>
      </c>
      <c r="E31" s="106">
        <f>E10</f>
        <v>5000</v>
      </c>
      <c r="F31" s="22">
        <f>E31/E29</f>
        <v>0.14556040756914118</v>
      </c>
      <c r="G31" s="106">
        <f t="shared" ref="G31" si="11">G10</f>
        <v>5000</v>
      </c>
      <c r="H31" s="22">
        <f t="shared" ref="H31" si="12">G31/G29</f>
        <v>0.14556040756914118</v>
      </c>
      <c r="I31" s="106">
        <f t="shared" ref="I31" si="13">I10</f>
        <v>5000</v>
      </c>
      <c r="J31" s="22">
        <f t="shared" ref="J31" si="14">I31/I29</f>
        <v>0.14556040756914118</v>
      </c>
      <c r="K31" s="106">
        <f t="shared" ref="K31" si="15">K10</f>
        <v>5000</v>
      </c>
      <c r="L31" s="22">
        <f t="shared" ref="L31" si="16">K31/K29</f>
        <v>0.14556040756914118</v>
      </c>
      <c r="M31" s="99" t="s">
        <v>40</v>
      </c>
    </row>
    <row r="32" spans="1:13" s="16" customFormat="1" ht="14.5" x14ac:dyDescent="0.35">
      <c r="A32" s="25"/>
      <c r="D32" s="23" t="s">
        <v>45</v>
      </c>
      <c r="E32" s="106">
        <f t="shared" ref="E32" si="17">E11</f>
        <v>1000</v>
      </c>
      <c r="F32" s="22">
        <f>E32/E29</f>
        <v>2.9112081513828238E-2</v>
      </c>
      <c r="G32" s="106">
        <f t="shared" ref="G32" si="18">G11</f>
        <v>1000</v>
      </c>
      <c r="H32" s="22">
        <f t="shared" ref="H32" si="19">G32/G29</f>
        <v>2.9112081513828238E-2</v>
      </c>
      <c r="I32" s="106">
        <f t="shared" ref="I32" si="20">I11</f>
        <v>1000</v>
      </c>
      <c r="J32" s="22">
        <f t="shared" ref="J32" si="21">I32/I29</f>
        <v>2.9112081513828238E-2</v>
      </c>
      <c r="K32" s="106">
        <f t="shared" ref="K32" si="22">K11</f>
        <v>1000</v>
      </c>
      <c r="L32" s="22">
        <f t="shared" ref="L32" si="23">K32/K29</f>
        <v>2.9112081513828238E-2</v>
      </c>
      <c r="M32" s="99" t="s">
        <v>6</v>
      </c>
    </row>
    <row r="33" spans="1:13" s="16" customFormat="1" ht="14.5" x14ac:dyDescent="0.35">
      <c r="D33" s="23" t="s">
        <v>33</v>
      </c>
      <c r="E33" s="106">
        <f>E12</f>
        <v>0</v>
      </c>
      <c r="F33" s="22">
        <f>E33/E29</f>
        <v>0</v>
      </c>
      <c r="G33" s="106">
        <f t="shared" ref="G33" si="24">G12</f>
        <v>0</v>
      </c>
      <c r="H33" s="22">
        <f t="shared" ref="H33" si="25">G33/G29</f>
        <v>0</v>
      </c>
      <c r="I33" s="106">
        <f t="shared" ref="I33" si="26">I12</f>
        <v>0</v>
      </c>
      <c r="J33" s="22">
        <f t="shared" ref="J33" si="27">I33/I29</f>
        <v>0</v>
      </c>
      <c r="K33" s="106">
        <f t="shared" ref="K33" si="28">K12</f>
        <v>0</v>
      </c>
      <c r="L33" s="22">
        <f t="shared" ref="L33" si="29">K33/K29</f>
        <v>0</v>
      </c>
      <c r="M33" s="99" t="s">
        <v>6</v>
      </c>
    </row>
    <row r="34" spans="1:13" s="16" customFormat="1" ht="14.5" x14ac:dyDescent="0.35">
      <c r="D34" s="23" t="s">
        <v>46</v>
      </c>
      <c r="E34" s="106">
        <f>E14+E18</f>
        <v>21350</v>
      </c>
      <c r="F34" s="22">
        <f>E34/E29</f>
        <v>0.62154294032023294</v>
      </c>
      <c r="G34" s="106">
        <f t="shared" ref="G34" si="30">G14+G18</f>
        <v>21350</v>
      </c>
      <c r="H34" s="22">
        <f t="shared" ref="H34" si="31">G34/G29</f>
        <v>0.62154294032023294</v>
      </c>
      <c r="I34" s="106">
        <f t="shared" ref="I34" si="32">I14+I18</f>
        <v>21350</v>
      </c>
      <c r="J34" s="22">
        <f t="shared" ref="J34" si="33">I34/I29</f>
        <v>0.62154294032023294</v>
      </c>
      <c r="K34" s="106">
        <f t="shared" ref="K34" si="34">K14+K18</f>
        <v>21350</v>
      </c>
      <c r="L34" s="22">
        <f t="shared" ref="L34" si="35">K34/K29</f>
        <v>0.62154294032023294</v>
      </c>
      <c r="M34" s="99" t="s">
        <v>6</v>
      </c>
    </row>
    <row r="35" spans="1:13" s="16" customFormat="1" ht="14.5" x14ac:dyDescent="0.35">
      <c r="D35" s="23" t="s">
        <v>31</v>
      </c>
      <c r="E35" s="106">
        <f>E19</f>
        <v>0</v>
      </c>
      <c r="F35" s="22">
        <f>E35/E29</f>
        <v>0</v>
      </c>
      <c r="G35" s="106">
        <f t="shared" ref="G35" si="36">G19</f>
        <v>0</v>
      </c>
      <c r="H35" s="22">
        <f t="shared" ref="H35" si="37">G35/G29</f>
        <v>0</v>
      </c>
      <c r="I35" s="106">
        <f t="shared" ref="I35" si="38">I19</f>
        <v>0</v>
      </c>
      <c r="J35" s="22">
        <f t="shared" ref="J35" si="39">I35/I29</f>
        <v>0</v>
      </c>
      <c r="K35" s="106">
        <f t="shared" ref="K35" si="40">K19</f>
        <v>0</v>
      </c>
      <c r="L35" s="22">
        <f t="shared" ref="L35" si="41">K35/K29</f>
        <v>0</v>
      </c>
      <c r="M35" s="99" t="s">
        <v>6</v>
      </c>
    </row>
    <row r="36" spans="1:13" s="16" customFormat="1" ht="14.5" x14ac:dyDescent="0.35">
      <c r="D36" s="23" t="s">
        <v>47</v>
      </c>
      <c r="E36" s="106">
        <f>E22</f>
        <v>3000</v>
      </c>
      <c r="F36" s="22">
        <f>E36/E29</f>
        <v>8.7336244541484712E-2</v>
      </c>
      <c r="G36" s="106">
        <f t="shared" ref="G36" si="42">G22</f>
        <v>3000</v>
      </c>
      <c r="H36" s="22">
        <f t="shared" ref="H36" si="43">G36/G29</f>
        <v>8.7336244541484712E-2</v>
      </c>
      <c r="I36" s="106">
        <f t="shared" ref="I36" si="44">I22</f>
        <v>3000</v>
      </c>
      <c r="J36" s="22">
        <f t="shared" ref="J36" si="45">I36/I29</f>
        <v>8.7336244541484712E-2</v>
      </c>
      <c r="K36" s="106">
        <f t="shared" ref="K36" si="46">K22</f>
        <v>3000</v>
      </c>
      <c r="L36" s="22">
        <f t="shared" ref="L36" si="47">K36/K29</f>
        <v>8.7336244541484712E-2</v>
      </c>
      <c r="M36" s="99" t="s">
        <v>6</v>
      </c>
    </row>
    <row r="37" spans="1:13" ht="14.5" x14ac:dyDescent="0.35">
      <c r="D37" s="23" t="s">
        <v>32</v>
      </c>
      <c r="E37" s="106">
        <f>E26</f>
        <v>4000</v>
      </c>
      <c r="F37" s="22">
        <f>E37/E29</f>
        <v>0.11644832605531295</v>
      </c>
      <c r="G37" s="106">
        <f t="shared" ref="G37" si="48">G26</f>
        <v>4000</v>
      </c>
      <c r="H37" s="22">
        <f t="shared" ref="H37" si="49">G37/G29</f>
        <v>0.11644832605531295</v>
      </c>
      <c r="I37" s="106">
        <f t="shared" ref="I37" si="50">I26</f>
        <v>4000</v>
      </c>
      <c r="J37" s="22">
        <f t="shared" ref="J37" si="51">I37/I29</f>
        <v>0.11644832605531295</v>
      </c>
      <c r="K37" s="106">
        <f t="shared" ref="K37" si="52">K26</f>
        <v>4000</v>
      </c>
      <c r="L37" s="22">
        <f t="shared" ref="L37" si="53">K37/K29</f>
        <v>0.11644832605531295</v>
      </c>
      <c r="M37" s="99" t="s">
        <v>6</v>
      </c>
    </row>
    <row r="38" spans="1:13" s="3" customFormat="1" ht="14.5" x14ac:dyDescent="0.35">
      <c r="A38" s="14"/>
      <c r="E38" s="26"/>
      <c r="F38" s="4"/>
      <c r="G38" s="26"/>
      <c r="H38" s="4"/>
      <c r="I38" s="26"/>
      <c r="J38" s="4"/>
      <c r="K38" s="26"/>
      <c r="L38" s="4"/>
    </row>
    <row r="39" spans="1:13" s="18" customFormat="1" ht="14.5" x14ac:dyDescent="0.35">
      <c r="A39" s="147"/>
      <c r="B39" s="144" t="s">
        <v>8</v>
      </c>
      <c r="C39" s="145"/>
      <c r="D39" s="145"/>
      <c r="E39" s="148"/>
      <c r="F39" s="24"/>
      <c r="G39" s="148"/>
      <c r="H39" s="24"/>
      <c r="I39" s="148"/>
      <c r="J39" s="24"/>
      <c r="K39" s="148"/>
      <c r="L39" s="24"/>
    </row>
    <row r="40" spans="1:13" s="15" customFormat="1" ht="14.5" x14ac:dyDescent="0.35">
      <c r="A40" s="19"/>
      <c r="C40" s="20" t="s">
        <v>37</v>
      </c>
      <c r="D40" s="20"/>
      <c r="E40" s="21">
        <f>SUM(E41:E43)</f>
        <v>600</v>
      </c>
      <c r="F40" s="22">
        <f>E40/E52</f>
        <v>0.16666666666666666</v>
      </c>
      <c r="G40" s="21">
        <f>SUM(G41:G43)</f>
        <v>600</v>
      </c>
      <c r="H40" s="22">
        <f>G40/G52</f>
        <v>0.16666666666666666</v>
      </c>
      <c r="I40" s="21">
        <f>SUM(I41:I43)</f>
        <v>600</v>
      </c>
      <c r="J40" s="22">
        <f>I40/I52</f>
        <v>0.16666666666666666</v>
      </c>
      <c r="K40" s="21">
        <f>SUM(K41:K43)</f>
        <v>600</v>
      </c>
      <c r="L40" s="22">
        <f>K40/K52</f>
        <v>0.16666666666666666</v>
      </c>
    </row>
    <row r="41" spans="1:13" s="3" customFormat="1" ht="14.5" x14ac:dyDescent="0.35">
      <c r="A41" s="14"/>
      <c r="C41" s="23"/>
      <c r="D41" s="96" t="s">
        <v>34</v>
      </c>
      <c r="E41" s="112">
        <v>100</v>
      </c>
      <c r="F41" s="4"/>
      <c r="G41" s="112">
        <v>100</v>
      </c>
      <c r="H41" s="4"/>
      <c r="I41" s="112">
        <v>100</v>
      </c>
      <c r="J41" s="4"/>
      <c r="K41" s="112">
        <v>100</v>
      </c>
      <c r="L41" s="4"/>
      <c r="M41" s="99" t="s">
        <v>4</v>
      </c>
    </row>
    <row r="42" spans="1:13" s="3" customFormat="1" ht="14.5" x14ac:dyDescent="0.35">
      <c r="A42" s="14"/>
      <c r="C42" s="23"/>
      <c r="D42" s="96" t="s">
        <v>35</v>
      </c>
      <c r="E42" s="112">
        <v>200</v>
      </c>
      <c r="F42" s="4"/>
      <c r="G42" s="112">
        <v>200</v>
      </c>
      <c r="H42" s="4"/>
      <c r="I42" s="112">
        <v>200</v>
      </c>
      <c r="J42" s="4"/>
      <c r="K42" s="112">
        <v>200</v>
      </c>
      <c r="L42" s="4"/>
      <c r="M42" s="99" t="s">
        <v>4</v>
      </c>
    </row>
    <row r="43" spans="1:13" s="3" customFormat="1" ht="14.5" x14ac:dyDescent="0.35">
      <c r="A43" s="14"/>
      <c r="C43" s="23"/>
      <c r="D43" s="96" t="s">
        <v>36</v>
      </c>
      <c r="E43" s="112">
        <v>300</v>
      </c>
      <c r="F43" s="4"/>
      <c r="G43" s="112">
        <v>300</v>
      </c>
      <c r="H43" s="4"/>
      <c r="I43" s="112">
        <v>300</v>
      </c>
      <c r="J43" s="4"/>
      <c r="K43" s="112">
        <v>300</v>
      </c>
      <c r="L43" s="4"/>
      <c r="M43" s="99" t="s">
        <v>4</v>
      </c>
    </row>
    <row r="44" spans="1:13" s="15" customFormat="1" ht="14.5" x14ac:dyDescent="0.35">
      <c r="A44" s="19"/>
      <c r="C44" s="20" t="s">
        <v>38</v>
      </c>
      <c r="D44" s="20"/>
      <c r="E44" s="21">
        <f>SUM(E45:E47)</f>
        <v>1500</v>
      </c>
      <c r="F44" s="22">
        <f>E44/E52</f>
        <v>0.41666666666666669</v>
      </c>
      <c r="G44" s="21">
        <f>SUM(G45:G47)</f>
        <v>1500</v>
      </c>
      <c r="H44" s="22">
        <f>G44/G52</f>
        <v>0.41666666666666669</v>
      </c>
      <c r="I44" s="21">
        <f>SUM(I45:I47)</f>
        <v>1500</v>
      </c>
      <c r="J44" s="22">
        <f>I44/I52</f>
        <v>0.41666666666666669</v>
      </c>
      <c r="K44" s="21">
        <f>SUM(K45:K47)</f>
        <v>1500</v>
      </c>
      <c r="L44" s="22">
        <f>K44/K52</f>
        <v>0.41666666666666669</v>
      </c>
    </row>
    <row r="45" spans="1:13" s="3" customFormat="1" ht="14.5" x14ac:dyDescent="0.35">
      <c r="A45" s="14"/>
      <c r="C45" s="23"/>
      <c r="D45" s="96" t="s">
        <v>34</v>
      </c>
      <c r="E45" s="112">
        <v>400</v>
      </c>
      <c r="F45" s="4"/>
      <c r="G45" s="112">
        <v>400</v>
      </c>
      <c r="H45" s="4"/>
      <c r="I45" s="112">
        <v>400</v>
      </c>
      <c r="J45" s="4"/>
      <c r="K45" s="112">
        <v>400</v>
      </c>
      <c r="L45" s="4"/>
      <c r="M45" s="99" t="s">
        <v>4</v>
      </c>
    </row>
    <row r="46" spans="1:13" s="3" customFormat="1" ht="14.5" x14ac:dyDescent="0.35">
      <c r="A46" s="14"/>
      <c r="C46" s="23"/>
      <c r="D46" s="96" t="s">
        <v>35</v>
      </c>
      <c r="E46" s="112">
        <v>500</v>
      </c>
      <c r="F46" s="4"/>
      <c r="G46" s="112">
        <v>500</v>
      </c>
      <c r="H46" s="4"/>
      <c r="I46" s="112">
        <v>500</v>
      </c>
      <c r="J46" s="4"/>
      <c r="K46" s="112">
        <v>500</v>
      </c>
      <c r="L46" s="4"/>
      <c r="M46" s="99" t="s">
        <v>4</v>
      </c>
    </row>
    <row r="47" spans="1:13" s="3" customFormat="1" ht="14.5" x14ac:dyDescent="0.35">
      <c r="A47" s="14"/>
      <c r="C47" s="23"/>
      <c r="D47" s="96" t="s">
        <v>36</v>
      </c>
      <c r="E47" s="112">
        <v>600</v>
      </c>
      <c r="F47" s="4"/>
      <c r="G47" s="112">
        <v>600</v>
      </c>
      <c r="H47" s="4"/>
      <c r="I47" s="112">
        <v>600</v>
      </c>
      <c r="J47" s="4"/>
      <c r="K47" s="112">
        <v>600</v>
      </c>
      <c r="L47" s="4"/>
      <c r="M47" s="99" t="s">
        <v>4</v>
      </c>
    </row>
    <row r="48" spans="1:13" s="15" customFormat="1" ht="14.5" x14ac:dyDescent="0.35">
      <c r="A48" s="19"/>
      <c r="C48" s="124" t="s">
        <v>15</v>
      </c>
      <c r="D48" s="20"/>
      <c r="E48" s="21">
        <f>SUM(E49:E51)</f>
        <v>1500</v>
      </c>
      <c r="F48" s="22">
        <f>E48/E52</f>
        <v>0.41666666666666669</v>
      </c>
      <c r="G48" s="21">
        <f>SUM(G49:G51)</f>
        <v>1500</v>
      </c>
      <c r="H48" s="22">
        <f>G48/G52</f>
        <v>0.41666666666666669</v>
      </c>
      <c r="I48" s="21">
        <f>SUM(I49:I51)</f>
        <v>1500</v>
      </c>
      <c r="J48" s="22">
        <f>I48/I52</f>
        <v>0.41666666666666669</v>
      </c>
      <c r="K48" s="21">
        <f>SUM(K49:K51)</f>
        <v>1500</v>
      </c>
      <c r="L48" s="22">
        <f>K48/K52</f>
        <v>0.41666666666666669</v>
      </c>
    </row>
    <row r="49" spans="1:13" s="15" customFormat="1" ht="14.5" x14ac:dyDescent="0.35">
      <c r="A49" s="19"/>
      <c r="C49" s="20"/>
      <c r="D49" s="96" t="s">
        <v>34</v>
      </c>
      <c r="E49" s="112">
        <v>400</v>
      </c>
      <c r="F49" s="4"/>
      <c r="G49" s="112">
        <v>400</v>
      </c>
      <c r="H49" s="4"/>
      <c r="I49" s="112">
        <v>400</v>
      </c>
      <c r="J49" s="4"/>
      <c r="K49" s="112">
        <v>400</v>
      </c>
      <c r="L49" s="22"/>
      <c r="M49" s="99" t="s">
        <v>4</v>
      </c>
    </row>
    <row r="50" spans="1:13" s="15" customFormat="1" ht="14.5" x14ac:dyDescent="0.35">
      <c r="A50" s="19"/>
      <c r="C50" s="20"/>
      <c r="D50" s="96" t="s">
        <v>35</v>
      </c>
      <c r="E50" s="112">
        <v>500</v>
      </c>
      <c r="F50" s="4"/>
      <c r="G50" s="112">
        <v>500</v>
      </c>
      <c r="H50" s="4"/>
      <c r="I50" s="112">
        <v>500</v>
      </c>
      <c r="J50" s="4"/>
      <c r="K50" s="112">
        <v>500</v>
      </c>
      <c r="L50" s="22"/>
      <c r="M50" s="99" t="s">
        <v>4</v>
      </c>
    </row>
    <row r="51" spans="1:13" s="15" customFormat="1" ht="14.5" x14ac:dyDescent="0.35">
      <c r="A51" s="19"/>
      <c r="C51" s="20"/>
      <c r="D51" s="96" t="s">
        <v>36</v>
      </c>
      <c r="E51" s="112">
        <v>600</v>
      </c>
      <c r="F51" s="4"/>
      <c r="G51" s="112">
        <v>600</v>
      </c>
      <c r="H51" s="4"/>
      <c r="I51" s="112">
        <v>600</v>
      </c>
      <c r="J51" s="4"/>
      <c r="K51" s="112">
        <v>600</v>
      </c>
      <c r="L51" s="22"/>
      <c r="M51" s="99" t="s">
        <v>4</v>
      </c>
    </row>
    <row r="52" spans="1:13" s="16" customFormat="1" ht="15" thickBot="1" x14ac:dyDescent="0.4">
      <c r="A52" s="25"/>
      <c r="B52" s="34" t="s">
        <v>9</v>
      </c>
      <c r="E52" s="88">
        <f>E40+E44+E48</f>
        <v>3600</v>
      </c>
      <c r="F52" s="87"/>
      <c r="G52" s="88">
        <f>G40+G44+G48</f>
        <v>3600</v>
      </c>
      <c r="H52" s="87"/>
      <c r="I52" s="88">
        <f>I40+I44+I48</f>
        <v>3600</v>
      </c>
      <c r="J52" s="87"/>
      <c r="K52" s="88">
        <f>K40+K44+K48</f>
        <v>3600</v>
      </c>
      <c r="L52" s="87"/>
    </row>
    <row r="53" spans="1:13" s="16" customFormat="1" ht="15" thickTop="1" x14ac:dyDescent="0.35">
      <c r="A53" s="25"/>
      <c r="C53" s="107" t="s">
        <v>30</v>
      </c>
      <c r="L53" s="31"/>
    </row>
    <row r="54" spans="1:13" s="16" customFormat="1" ht="14.5" x14ac:dyDescent="0.35">
      <c r="A54" s="25"/>
      <c r="D54" s="96" t="s">
        <v>34</v>
      </c>
      <c r="E54" s="106">
        <f>E41+E45+E49</f>
        <v>900</v>
      </c>
      <c r="F54" s="22">
        <f>E54/E52</f>
        <v>0.25</v>
      </c>
      <c r="G54" s="106">
        <f>G41+G45+G49</f>
        <v>900</v>
      </c>
      <c r="H54" s="22">
        <f t="shared" ref="H54" si="54">G54/G52</f>
        <v>0.25</v>
      </c>
      <c r="I54" s="106">
        <f>I41+I45+I49</f>
        <v>900</v>
      </c>
      <c r="J54" s="22">
        <f t="shared" ref="J54:L54" si="55">I54/I52</f>
        <v>0.25</v>
      </c>
      <c r="K54" s="106">
        <f>K41+K45+K49</f>
        <v>900</v>
      </c>
      <c r="L54" s="22">
        <f t="shared" si="55"/>
        <v>0.25</v>
      </c>
      <c r="M54" s="99" t="s">
        <v>6</v>
      </c>
    </row>
    <row r="55" spans="1:13" s="16" customFormat="1" ht="14.5" x14ac:dyDescent="0.35">
      <c r="A55" s="25"/>
      <c r="D55" s="96" t="s">
        <v>35</v>
      </c>
      <c r="E55" s="106">
        <f t="shared" ref="E55:G56" si="56">E42+E46+E50</f>
        <v>1200</v>
      </c>
      <c r="F55" s="22">
        <f>E55/E52</f>
        <v>0.33333333333333331</v>
      </c>
      <c r="G55" s="106">
        <f t="shared" si="56"/>
        <v>1200</v>
      </c>
      <c r="H55" s="22">
        <f t="shared" ref="H55" si="57">G55/G52</f>
        <v>0.33333333333333331</v>
      </c>
      <c r="I55" s="106">
        <f t="shared" ref="I55:K56" si="58">I42+I46+I50</f>
        <v>1200</v>
      </c>
      <c r="J55" s="22">
        <f t="shared" ref="J55:L55" si="59">I55/I52</f>
        <v>0.33333333333333331</v>
      </c>
      <c r="K55" s="106">
        <f t="shared" si="58"/>
        <v>1200</v>
      </c>
      <c r="L55" s="22">
        <f t="shared" si="59"/>
        <v>0.33333333333333331</v>
      </c>
      <c r="M55" s="99" t="s">
        <v>6</v>
      </c>
    </row>
    <row r="56" spans="1:13" ht="14.5" x14ac:dyDescent="0.35">
      <c r="D56" s="96" t="s">
        <v>36</v>
      </c>
      <c r="E56" s="106">
        <f t="shared" si="56"/>
        <v>1500</v>
      </c>
      <c r="F56" s="22">
        <f>E56/E52</f>
        <v>0.41666666666666669</v>
      </c>
      <c r="G56" s="106">
        <f t="shared" si="56"/>
        <v>1500</v>
      </c>
      <c r="H56" s="22">
        <f t="shared" ref="H56" si="60">G56/G52</f>
        <v>0.41666666666666669</v>
      </c>
      <c r="I56" s="106">
        <f t="shared" si="58"/>
        <v>1500</v>
      </c>
      <c r="J56" s="22">
        <f t="shared" ref="J56:L56" si="61">I56/I52</f>
        <v>0.41666666666666669</v>
      </c>
      <c r="K56" s="106">
        <f t="shared" si="58"/>
        <v>1500</v>
      </c>
      <c r="L56" s="22">
        <f t="shared" si="61"/>
        <v>0.41666666666666669</v>
      </c>
      <c r="M56" s="99" t="s">
        <v>6</v>
      </c>
    </row>
    <row r="57" spans="1:13" s="3" customFormat="1" ht="14.5" x14ac:dyDescent="0.35">
      <c r="A57" s="14"/>
      <c r="E57" s="27"/>
      <c r="F57" s="4"/>
      <c r="G57" s="27"/>
      <c r="H57" s="4"/>
      <c r="I57" s="27"/>
      <c r="J57" s="4"/>
      <c r="K57" s="27"/>
      <c r="L57" s="4"/>
    </row>
    <row r="58" spans="1:13" s="16" customFormat="1" ht="15" thickBot="1" x14ac:dyDescent="0.4">
      <c r="B58" s="16" t="s">
        <v>61</v>
      </c>
      <c r="E58" s="88">
        <f>E29+E52</f>
        <v>37950</v>
      </c>
      <c r="F58" s="87"/>
      <c r="G58" s="88">
        <f>G29+G52</f>
        <v>37950</v>
      </c>
      <c r="H58" s="87"/>
      <c r="I58" s="88">
        <f>I29+I52</f>
        <v>37950</v>
      </c>
      <c r="J58" s="87"/>
      <c r="K58" s="88">
        <f>K29+K52</f>
        <v>37950</v>
      </c>
      <c r="L58" s="87"/>
    </row>
    <row r="59" spans="1:13" s="16" customFormat="1" ht="15" thickTop="1" x14ac:dyDescent="0.35">
      <c r="A59" s="25"/>
      <c r="C59" s="107" t="s">
        <v>30</v>
      </c>
      <c r="L59" s="31"/>
    </row>
    <row r="60" spans="1:13" s="16" customFormat="1" ht="14.5" x14ac:dyDescent="0.35">
      <c r="A60" s="25"/>
      <c r="D60" s="23" t="s">
        <v>44</v>
      </c>
      <c r="E60" s="106">
        <f>E31</f>
        <v>5000</v>
      </c>
      <c r="F60" s="22">
        <f>E60/E58</f>
        <v>0.13175230566534915</v>
      </c>
      <c r="G60" s="106">
        <f t="shared" ref="G60" si="62">G31</f>
        <v>5000</v>
      </c>
      <c r="H60" s="22">
        <f t="shared" ref="H60" si="63">G60/G58</f>
        <v>0.13175230566534915</v>
      </c>
      <c r="I60" s="106">
        <f t="shared" ref="I60" si="64">I31</f>
        <v>5000</v>
      </c>
      <c r="J60" s="22">
        <f t="shared" ref="J60" si="65">I60/I58</f>
        <v>0.13175230566534915</v>
      </c>
      <c r="K60" s="106">
        <f t="shared" ref="K60" si="66">K31</f>
        <v>5000</v>
      </c>
      <c r="L60" s="22">
        <f t="shared" ref="L60" si="67">K60/K58</f>
        <v>0.13175230566534915</v>
      </c>
      <c r="M60" s="99" t="s">
        <v>6</v>
      </c>
    </row>
    <row r="61" spans="1:13" s="16" customFormat="1" ht="14.5" x14ac:dyDescent="0.35">
      <c r="A61" s="25"/>
      <c r="D61" s="23" t="s">
        <v>45</v>
      </c>
      <c r="E61" s="106">
        <f t="shared" ref="E61:K66" si="68">E32</f>
        <v>1000</v>
      </c>
      <c r="F61" s="22">
        <f>E61/E58</f>
        <v>2.6350461133069828E-2</v>
      </c>
      <c r="G61" s="106">
        <f t="shared" si="68"/>
        <v>1000</v>
      </c>
      <c r="H61" s="22">
        <f t="shared" ref="H61" si="69">G61/G58</f>
        <v>2.6350461133069828E-2</v>
      </c>
      <c r="I61" s="106">
        <f t="shared" si="68"/>
        <v>1000</v>
      </c>
      <c r="J61" s="22">
        <f t="shared" ref="J61" si="70">I61/I58</f>
        <v>2.6350461133069828E-2</v>
      </c>
      <c r="K61" s="106">
        <f t="shared" si="68"/>
        <v>1000</v>
      </c>
      <c r="L61" s="22">
        <f t="shared" ref="L61" si="71">K61/K58</f>
        <v>2.6350461133069828E-2</v>
      </c>
      <c r="M61" s="99" t="s">
        <v>6</v>
      </c>
    </row>
    <row r="62" spans="1:13" ht="14.5" x14ac:dyDescent="0.35">
      <c r="D62" s="23" t="s">
        <v>33</v>
      </c>
      <c r="E62" s="106">
        <f t="shared" si="68"/>
        <v>0</v>
      </c>
      <c r="F62" s="22">
        <f>E62/E58</f>
        <v>0</v>
      </c>
      <c r="G62" s="106">
        <f t="shared" si="68"/>
        <v>0</v>
      </c>
      <c r="H62" s="22">
        <f t="shared" ref="H62" si="72">G62/G58</f>
        <v>0</v>
      </c>
      <c r="I62" s="106">
        <f t="shared" si="68"/>
        <v>0</v>
      </c>
      <c r="J62" s="22">
        <f t="shared" ref="J62" si="73">I62/I58</f>
        <v>0</v>
      </c>
      <c r="K62" s="106">
        <f t="shared" si="68"/>
        <v>0</v>
      </c>
      <c r="L62" s="22">
        <f t="shared" ref="L62" si="74">K62/K58</f>
        <v>0</v>
      </c>
      <c r="M62" s="99" t="s">
        <v>6</v>
      </c>
    </row>
    <row r="63" spans="1:13" ht="14.5" x14ac:dyDescent="0.35">
      <c r="D63" s="23" t="s">
        <v>46</v>
      </c>
      <c r="E63" s="106">
        <f t="shared" si="68"/>
        <v>21350</v>
      </c>
      <c r="F63" s="22">
        <f>E63/E58</f>
        <v>0.56258234519104089</v>
      </c>
      <c r="G63" s="106">
        <f t="shared" si="68"/>
        <v>21350</v>
      </c>
      <c r="H63" s="22">
        <f t="shared" ref="H63" si="75">G63/G58</f>
        <v>0.56258234519104089</v>
      </c>
      <c r="I63" s="106">
        <f t="shared" si="68"/>
        <v>21350</v>
      </c>
      <c r="J63" s="22">
        <f t="shared" ref="J63" si="76">I63/I58</f>
        <v>0.56258234519104089</v>
      </c>
      <c r="K63" s="106">
        <f t="shared" si="68"/>
        <v>21350</v>
      </c>
      <c r="L63" s="22">
        <f t="shared" ref="L63" si="77">K63/K58</f>
        <v>0.56258234519104089</v>
      </c>
      <c r="M63" s="99" t="s">
        <v>6</v>
      </c>
    </row>
    <row r="64" spans="1:13" ht="14.5" x14ac:dyDescent="0.35">
      <c r="D64" s="23" t="s">
        <v>31</v>
      </c>
      <c r="E64" s="106">
        <f t="shared" si="68"/>
        <v>0</v>
      </c>
      <c r="F64" s="22">
        <f>E64/E58</f>
        <v>0</v>
      </c>
      <c r="G64" s="106">
        <f t="shared" si="68"/>
        <v>0</v>
      </c>
      <c r="H64" s="22">
        <f t="shared" ref="H64" si="78">G64/G58</f>
        <v>0</v>
      </c>
      <c r="I64" s="106">
        <f t="shared" si="68"/>
        <v>0</v>
      </c>
      <c r="J64" s="22">
        <f t="shared" ref="J64" si="79">I64/I58</f>
        <v>0</v>
      </c>
      <c r="K64" s="106">
        <f t="shared" si="68"/>
        <v>0</v>
      </c>
      <c r="L64" s="22">
        <f t="shared" ref="L64" si="80">K64/K58</f>
        <v>0</v>
      </c>
      <c r="M64" s="99" t="s">
        <v>6</v>
      </c>
    </row>
    <row r="65" spans="1:37" ht="14.5" x14ac:dyDescent="0.35">
      <c r="D65" s="23" t="s">
        <v>47</v>
      </c>
      <c r="E65" s="106">
        <f t="shared" si="68"/>
        <v>3000</v>
      </c>
      <c r="F65" s="22">
        <f>E65/E58</f>
        <v>7.9051383399209488E-2</v>
      </c>
      <c r="G65" s="106">
        <f t="shared" si="68"/>
        <v>3000</v>
      </c>
      <c r="H65" s="22">
        <f t="shared" ref="H65" si="81">G65/G58</f>
        <v>7.9051383399209488E-2</v>
      </c>
      <c r="I65" s="106">
        <f t="shared" si="68"/>
        <v>3000</v>
      </c>
      <c r="J65" s="22">
        <f t="shared" ref="J65" si="82">I65/I58</f>
        <v>7.9051383399209488E-2</v>
      </c>
      <c r="K65" s="106">
        <f t="shared" si="68"/>
        <v>3000</v>
      </c>
      <c r="L65" s="22">
        <f t="shared" ref="L65" si="83">K65/K58</f>
        <v>7.9051383399209488E-2</v>
      </c>
      <c r="M65" s="99" t="s">
        <v>6</v>
      </c>
    </row>
    <row r="66" spans="1:37" ht="14.5" x14ac:dyDescent="0.35">
      <c r="D66" s="23" t="s">
        <v>32</v>
      </c>
      <c r="E66" s="106">
        <f t="shared" si="68"/>
        <v>4000</v>
      </c>
      <c r="F66" s="22">
        <f>E66/E58</f>
        <v>0.10540184453227931</v>
      </c>
      <c r="G66" s="106">
        <f t="shared" si="68"/>
        <v>4000</v>
      </c>
      <c r="H66" s="22">
        <f t="shared" ref="H66" si="84">G66/G58</f>
        <v>0.10540184453227931</v>
      </c>
      <c r="I66" s="106">
        <f t="shared" si="68"/>
        <v>4000</v>
      </c>
      <c r="J66" s="22">
        <f t="shared" ref="J66" si="85">I66/I58</f>
        <v>0.10540184453227931</v>
      </c>
      <c r="K66" s="106">
        <f t="shared" si="68"/>
        <v>4000</v>
      </c>
      <c r="L66" s="22">
        <f t="shared" ref="L66" si="86">K66/K58</f>
        <v>0.10540184453227931</v>
      </c>
      <c r="M66" s="99" t="s">
        <v>6</v>
      </c>
    </row>
    <row r="67" spans="1:37" ht="14.5" x14ac:dyDescent="0.35">
      <c r="D67" s="96" t="s">
        <v>34</v>
      </c>
      <c r="E67" s="106">
        <f>E54</f>
        <v>900</v>
      </c>
      <c r="F67" s="22">
        <f>E67/E58</f>
        <v>2.3715415019762844E-2</v>
      </c>
      <c r="G67" s="106">
        <f t="shared" ref="G67" si="87">G54</f>
        <v>900</v>
      </c>
      <c r="H67" s="22">
        <f t="shared" ref="H67" si="88">G67/G58</f>
        <v>2.3715415019762844E-2</v>
      </c>
      <c r="I67" s="106">
        <f t="shared" ref="I67" si="89">I54</f>
        <v>900</v>
      </c>
      <c r="J67" s="22">
        <f t="shared" ref="J67" si="90">I67/I58</f>
        <v>2.3715415019762844E-2</v>
      </c>
      <c r="K67" s="106">
        <f t="shared" ref="K67" si="91">K54</f>
        <v>900</v>
      </c>
      <c r="L67" s="22">
        <f t="shared" ref="L67" si="92">K67/K58</f>
        <v>2.3715415019762844E-2</v>
      </c>
      <c r="M67" s="99" t="s">
        <v>6</v>
      </c>
    </row>
    <row r="68" spans="1:37" ht="14.5" x14ac:dyDescent="0.35">
      <c r="D68" s="96" t="s">
        <v>35</v>
      </c>
      <c r="E68" s="106">
        <f>E55</f>
        <v>1200</v>
      </c>
      <c r="F68" s="22">
        <f>E68/E58</f>
        <v>3.1620553359683792E-2</v>
      </c>
      <c r="G68" s="106">
        <f t="shared" ref="G68" si="93">G55</f>
        <v>1200</v>
      </c>
      <c r="H68" s="22">
        <f t="shared" ref="H68" si="94">G68/G58</f>
        <v>3.1620553359683792E-2</v>
      </c>
      <c r="I68" s="106">
        <f t="shared" ref="I68" si="95">I55</f>
        <v>1200</v>
      </c>
      <c r="J68" s="22">
        <f t="shared" ref="J68" si="96">I68/I58</f>
        <v>3.1620553359683792E-2</v>
      </c>
      <c r="K68" s="106">
        <f t="shared" ref="K68" si="97">K55</f>
        <v>1200</v>
      </c>
      <c r="L68" s="22">
        <f t="shared" ref="L68" si="98">K68/K58</f>
        <v>3.1620553359683792E-2</v>
      </c>
      <c r="M68" s="99" t="s">
        <v>6</v>
      </c>
    </row>
    <row r="69" spans="1:37" ht="14.5" x14ac:dyDescent="0.35">
      <c r="D69" s="96" t="s">
        <v>36</v>
      </c>
      <c r="E69" s="106">
        <f>E56</f>
        <v>1500</v>
      </c>
      <c r="F69" s="22">
        <f>E69/E58</f>
        <v>3.9525691699604744E-2</v>
      </c>
      <c r="G69" s="106">
        <f t="shared" ref="G69" si="99">G56</f>
        <v>1500</v>
      </c>
      <c r="H69" s="22">
        <f t="shared" ref="H69" si="100">G69/G58</f>
        <v>3.9525691699604744E-2</v>
      </c>
      <c r="I69" s="106">
        <f t="shared" ref="I69" si="101">I56</f>
        <v>1500</v>
      </c>
      <c r="J69" s="22">
        <f t="shared" ref="J69" si="102">I69/I58</f>
        <v>3.9525691699604744E-2</v>
      </c>
      <c r="K69" s="106">
        <f t="shared" ref="K69" si="103">K56</f>
        <v>1500</v>
      </c>
      <c r="L69" s="22">
        <f t="shared" ref="L69" si="104">K69/K58</f>
        <v>3.9525691699604744E-2</v>
      </c>
      <c r="M69" s="99" t="s">
        <v>6</v>
      </c>
    </row>
    <row r="70" spans="1:37" s="16" customFormat="1" ht="14.5" x14ac:dyDescent="0.35">
      <c r="A70" s="25"/>
      <c r="E70" s="28"/>
      <c r="F70" s="29"/>
      <c r="G70" s="28"/>
      <c r="H70" s="29"/>
      <c r="I70" s="28"/>
      <c r="J70" s="29"/>
      <c r="K70" s="28"/>
      <c r="L70" s="31"/>
    </row>
    <row r="71" spans="1:37" s="16" customFormat="1" ht="14.5" x14ac:dyDescent="0.35">
      <c r="A71" s="25"/>
      <c r="E71" s="30"/>
      <c r="F71" s="4"/>
      <c r="G71" s="30"/>
      <c r="H71" s="4"/>
      <c r="I71" s="30"/>
      <c r="J71" s="4"/>
      <c r="K71" s="30"/>
      <c r="L71" s="32"/>
    </row>
    <row r="72" spans="1:37" s="3" customFormat="1" ht="14.5" x14ac:dyDescent="0.35">
      <c r="A72" s="34"/>
      <c r="B72" s="34"/>
      <c r="C72" s="34"/>
      <c r="F72" s="4"/>
      <c r="H72" s="4"/>
      <c r="J72" s="4"/>
      <c r="L72" s="4"/>
    </row>
    <row r="73" spans="1:37" s="3" customFormat="1" ht="14.5" x14ac:dyDescent="0.35">
      <c r="A73" s="161"/>
      <c r="B73" s="161"/>
      <c r="C73" s="161"/>
      <c r="D73" s="162"/>
      <c r="E73" s="162"/>
      <c r="F73" s="162"/>
      <c r="G73" s="162"/>
      <c r="H73" s="162"/>
      <c r="I73" s="162"/>
      <c r="J73" s="162"/>
      <c r="K73" s="162"/>
    </row>
    <row r="74" spans="1:37" s="3" customFormat="1" ht="14.5" x14ac:dyDescent="0.35">
      <c r="A74" s="161"/>
      <c r="B74" s="161"/>
      <c r="C74" s="161"/>
      <c r="D74" s="162"/>
      <c r="E74" s="162"/>
      <c r="F74" s="162"/>
      <c r="G74" s="162"/>
      <c r="H74" s="162"/>
      <c r="I74" s="162"/>
      <c r="J74" s="162"/>
      <c r="K74" s="162"/>
    </row>
    <row r="75" spans="1:37" s="3" customFormat="1" ht="14.5" x14ac:dyDescent="0.35">
      <c r="A75" s="161"/>
      <c r="B75" s="161"/>
      <c r="C75" s="161"/>
      <c r="D75" s="162"/>
      <c r="E75" s="162"/>
      <c r="F75" s="162"/>
      <c r="G75" s="162"/>
      <c r="H75" s="162"/>
      <c r="I75" s="162"/>
      <c r="J75" s="162"/>
      <c r="K75" s="162"/>
    </row>
    <row r="76" spans="1:37" s="3" customFormat="1" ht="15.5" x14ac:dyDescent="0.35">
      <c r="A76" s="17"/>
      <c r="B76" s="6"/>
      <c r="C76" s="6"/>
      <c r="D76" s="6"/>
      <c r="E76" s="7"/>
      <c r="F76" s="6"/>
      <c r="G76" s="7"/>
      <c r="H76" s="6"/>
      <c r="I76" s="7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s="3" customFormat="1" ht="14.5" x14ac:dyDescent="0.35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</row>
    <row r="79" spans="1:37" s="3" customFormat="1" ht="14.5" x14ac:dyDescent="0.35">
      <c r="E79" s="4"/>
      <c r="G79" s="4"/>
      <c r="I79" s="4"/>
      <c r="K79" s="4"/>
    </row>
    <row r="80" spans="1:37" s="3" customFormat="1" ht="14.5" x14ac:dyDescent="0.35">
      <c r="E80" s="4"/>
      <c r="G80" s="4"/>
      <c r="I80" s="4"/>
      <c r="K80" s="4"/>
    </row>
  </sheetData>
  <mergeCells count="4">
    <mergeCell ref="E4:L4"/>
    <mergeCell ref="A6:D6"/>
    <mergeCell ref="A73:K75"/>
    <mergeCell ref="A77:M77"/>
  </mergeCells>
  <pageMargins left="0.74803149606299213" right="0.74803149606299213" top="0.98425196850393704" bottom="0.98425196850393704" header="0" footer="0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9"/>
  <sheetViews>
    <sheetView showGridLines="0" showZeros="0" showWhiteSpace="0" zoomScaleNormal="100" zoomScaleSheetLayoutView="100" zoomScalePageLayoutView="75" workbookViewId="0">
      <pane ySplit="6" topLeftCell="A7" activePane="bottomLeft" state="frozen"/>
      <selection pane="bottomLeft" activeCell="D37" sqref="D37"/>
    </sheetView>
  </sheetViews>
  <sheetFormatPr defaultColWidth="9.1796875" defaultRowHeight="13" x14ac:dyDescent="0.3"/>
  <cols>
    <col min="1" max="1" width="6" style="1" customWidth="1"/>
    <col min="2" max="2" width="4" style="1" customWidth="1"/>
    <col min="3" max="3" width="6.26953125" style="1" customWidth="1"/>
    <col min="4" max="4" width="51.7265625" style="1" customWidth="1"/>
    <col min="5" max="5" width="14.1796875" style="5" customWidth="1"/>
    <col min="6" max="6" width="5.7265625" style="1" customWidth="1"/>
    <col min="7" max="7" width="10.453125" style="5" bestFit="1" customWidth="1"/>
    <col min="8" max="8" width="4.7265625" style="1" customWidth="1"/>
    <col min="9" max="9" width="10.453125" style="5" bestFit="1" customWidth="1"/>
    <col min="10" max="10" width="4.7265625" style="1" customWidth="1"/>
    <col min="11" max="11" width="10.453125" style="5" bestFit="1" customWidth="1"/>
    <col min="12" max="12" width="4.7265625" style="1" customWidth="1"/>
    <col min="13" max="13" width="8" style="1" bestFit="1" customWidth="1"/>
    <col min="14" max="14" width="4.54296875" style="1" bestFit="1" customWidth="1"/>
    <col min="15" max="15" width="8" style="1" bestFit="1" customWidth="1"/>
    <col min="16" max="16" width="4.54296875" style="1" bestFit="1" customWidth="1"/>
    <col min="17" max="17" width="8" style="1" bestFit="1" customWidth="1"/>
    <col min="18" max="18" width="4.54296875" style="1" bestFit="1" customWidth="1"/>
    <col min="19" max="19" width="8" style="1" bestFit="1" customWidth="1"/>
    <col min="20" max="20" width="5.26953125" style="1" customWidth="1"/>
    <col min="21" max="16384" width="9.1796875" style="1"/>
  </cols>
  <sheetData>
    <row r="1" spans="1:13" ht="19.5" x14ac:dyDescent="0.45">
      <c r="A1" s="86" t="s">
        <v>68</v>
      </c>
      <c r="B1" s="11"/>
      <c r="C1" s="12"/>
      <c r="D1" s="12"/>
      <c r="E1" s="13"/>
      <c r="F1" s="12"/>
      <c r="G1" s="13"/>
    </row>
    <row r="2" spans="1:13" ht="19.5" x14ac:dyDescent="0.45">
      <c r="A2" s="86" t="s">
        <v>27</v>
      </c>
      <c r="B2" s="9"/>
      <c r="D2" s="3"/>
    </row>
    <row r="3" spans="1:13" s="3" customFormat="1" ht="14.5" x14ac:dyDescent="0.35">
      <c r="A3" s="1"/>
      <c r="B3" s="8"/>
      <c r="C3" s="8"/>
      <c r="E3" s="5"/>
      <c r="F3" s="1"/>
      <c r="G3" s="5"/>
      <c r="H3" s="1"/>
      <c r="I3" s="5"/>
      <c r="J3" s="1"/>
      <c r="K3" s="5"/>
      <c r="L3" s="1"/>
    </row>
    <row r="4" spans="1:13" s="3" customFormat="1" ht="14.5" x14ac:dyDescent="0.35">
      <c r="A4" s="59"/>
      <c r="B4" s="60"/>
      <c r="C4" s="60"/>
      <c r="D4" s="60"/>
      <c r="E4" s="158" t="s">
        <v>0</v>
      </c>
      <c r="F4" s="158"/>
      <c r="G4" s="158"/>
      <c r="H4" s="158"/>
      <c r="I4" s="158"/>
      <c r="J4" s="158"/>
      <c r="K4" s="158"/>
      <c r="L4" s="158"/>
    </row>
    <row r="5" spans="1:13" s="3" customFormat="1" ht="14.5" x14ac:dyDescent="0.35">
      <c r="A5" s="58"/>
      <c r="B5" s="61"/>
      <c r="C5" s="61"/>
      <c r="D5" s="61"/>
      <c r="E5" s="62"/>
      <c r="F5" s="63"/>
      <c r="G5" s="62"/>
      <c r="H5" s="63"/>
      <c r="I5" s="62"/>
      <c r="J5" s="63"/>
      <c r="K5" s="62"/>
      <c r="L5" s="63"/>
    </row>
    <row r="6" spans="1:13" s="3" customFormat="1" ht="14.5" customHeight="1" x14ac:dyDescent="0.35">
      <c r="A6" s="159" t="s">
        <v>69</v>
      </c>
      <c r="B6" s="160"/>
      <c r="C6" s="160"/>
      <c r="D6" s="160"/>
      <c r="E6" s="72">
        <v>2022</v>
      </c>
      <c r="F6" s="73"/>
      <c r="G6" s="74">
        <v>2023</v>
      </c>
      <c r="H6" s="73"/>
      <c r="I6" s="72">
        <v>2024</v>
      </c>
      <c r="J6" s="73"/>
      <c r="K6" s="72">
        <v>2025</v>
      </c>
      <c r="L6" s="73"/>
    </row>
    <row r="7" spans="1:13" s="3" customFormat="1" ht="14.5" x14ac:dyDescent="0.35">
      <c r="A7" s="94"/>
      <c r="B7" s="95"/>
      <c r="C7" s="95"/>
      <c r="D7" s="95"/>
      <c r="E7" s="91"/>
      <c r="F7" s="92"/>
      <c r="G7" s="91"/>
      <c r="H7" s="92"/>
      <c r="I7" s="91"/>
      <c r="J7" s="92"/>
      <c r="K7" s="91"/>
      <c r="L7" s="92"/>
    </row>
    <row r="8" spans="1:13" s="18" customFormat="1" ht="14.5" x14ac:dyDescent="0.35">
      <c r="A8" s="143"/>
      <c r="B8" s="144" t="s">
        <v>16</v>
      </c>
      <c r="C8" s="144"/>
      <c r="D8" s="145"/>
      <c r="E8" s="145"/>
      <c r="F8" s="145"/>
      <c r="G8" s="146"/>
      <c r="H8" s="146"/>
      <c r="I8" s="146"/>
      <c r="J8" s="146"/>
      <c r="K8" s="146"/>
      <c r="L8" s="146"/>
    </row>
    <row r="9" spans="1:13" s="15" customFormat="1" ht="14.5" x14ac:dyDescent="0.35">
      <c r="A9" s="19"/>
      <c r="C9" s="141" t="s">
        <v>54</v>
      </c>
      <c r="D9" s="20"/>
      <c r="E9" s="21">
        <f>SUM(E10:E12)</f>
        <v>6000</v>
      </c>
      <c r="F9" s="22">
        <f>E9/E29</f>
        <v>0.17467248908296942</v>
      </c>
      <c r="G9" s="21">
        <f>SUM(G10:G12)</f>
        <v>6000</v>
      </c>
      <c r="H9" s="22">
        <f>G9/G29</f>
        <v>0.17467248908296942</v>
      </c>
      <c r="I9" s="21">
        <f>SUM(I10:I12)</f>
        <v>6000</v>
      </c>
      <c r="J9" s="22">
        <f>I9/I29</f>
        <v>0.17467248908296942</v>
      </c>
      <c r="K9" s="21">
        <f>SUM(K10:K12)</f>
        <v>6000</v>
      </c>
      <c r="L9" s="22">
        <f>K9/K29</f>
        <v>0.17467248908296942</v>
      </c>
    </row>
    <row r="10" spans="1:13" s="3" customFormat="1" ht="14.5" x14ac:dyDescent="0.35">
      <c r="A10" s="14"/>
      <c r="C10" s="142"/>
      <c r="D10" s="140" t="s">
        <v>28</v>
      </c>
      <c r="E10" s="112">
        <v>3000</v>
      </c>
      <c r="F10" s="4"/>
      <c r="G10" s="112">
        <v>3000</v>
      </c>
      <c r="H10" s="4"/>
      <c r="I10" s="112">
        <v>3000</v>
      </c>
      <c r="J10" s="4"/>
      <c r="K10" s="112">
        <v>3000</v>
      </c>
      <c r="L10" s="4"/>
      <c r="M10" s="99" t="s">
        <v>4</v>
      </c>
    </row>
    <row r="11" spans="1:13" s="3" customFormat="1" ht="14.5" x14ac:dyDescent="0.35">
      <c r="A11" s="14"/>
      <c r="C11" s="142"/>
      <c r="D11" s="140" t="s">
        <v>70</v>
      </c>
      <c r="E11" s="112">
        <v>0</v>
      </c>
      <c r="F11" s="4"/>
      <c r="G11" s="112">
        <v>0</v>
      </c>
      <c r="H11" s="4"/>
      <c r="I11" s="112">
        <v>0</v>
      </c>
      <c r="J11" s="4"/>
      <c r="K11" s="112">
        <v>0</v>
      </c>
      <c r="L11" s="4"/>
      <c r="M11" s="99" t="s">
        <v>4</v>
      </c>
    </row>
    <row r="12" spans="1:13" s="3" customFormat="1" ht="14.5" x14ac:dyDescent="0.35">
      <c r="A12" s="14"/>
      <c r="C12" s="142"/>
      <c r="D12" s="140" t="s">
        <v>17</v>
      </c>
      <c r="E12" s="112">
        <v>3000</v>
      </c>
      <c r="F12" s="4"/>
      <c r="G12" s="112">
        <v>3000</v>
      </c>
      <c r="H12" s="4"/>
      <c r="I12" s="112">
        <v>3000</v>
      </c>
      <c r="J12" s="4"/>
      <c r="K12" s="112">
        <v>3000</v>
      </c>
      <c r="L12" s="4"/>
      <c r="M12" s="99" t="s">
        <v>4</v>
      </c>
    </row>
    <row r="13" spans="1:13" s="15" customFormat="1" ht="14.5" x14ac:dyDescent="0.35">
      <c r="A13" s="19"/>
      <c r="C13" s="141" t="s">
        <v>48</v>
      </c>
      <c r="D13" s="20"/>
      <c r="E13" s="21">
        <f>SUM(E14:E16)</f>
        <v>13350</v>
      </c>
      <c r="F13" s="22">
        <f>E13/E29</f>
        <v>0.388646288209607</v>
      </c>
      <c r="G13" s="21">
        <f>SUM(G14:G16)</f>
        <v>13350</v>
      </c>
      <c r="H13" s="22">
        <f>G13/G29</f>
        <v>0.388646288209607</v>
      </c>
      <c r="I13" s="21">
        <f>SUM(I14:I16)</f>
        <v>13350</v>
      </c>
      <c r="J13" s="22">
        <f>I13/I29</f>
        <v>0.388646288209607</v>
      </c>
      <c r="K13" s="21">
        <f>SUM(K14:K16)</f>
        <v>13350</v>
      </c>
      <c r="L13" s="22">
        <f>K13/K29</f>
        <v>0.388646288209607</v>
      </c>
    </row>
    <row r="14" spans="1:13" s="3" customFormat="1" ht="14.5" x14ac:dyDescent="0.35">
      <c r="A14" s="14"/>
      <c r="C14" s="142"/>
      <c r="D14" s="140" t="s">
        <v>28</v>
      </c>
      <c r="E14" s="112">
        <v>1000</v>
      </c>
      <c r="F14" s="4"/>
      <c r="G14" s="112">
        <v>1000</v>
      </c>
      <c r="H14" s="4"/>
      <c r="I14" s="112">
        <v>1000</v>
      </c>
      <c r="J14" s="4"/>
      <c r="K14" s="112">
        <v>1000</v>
      </c>
      <c r="L14" s="4"/>
      <c r="M14" s="99" t="s">
        <v>4</v>
      </c>
    </row>
    <row r="15" spans="1:13" s="3" customFormat="1" ht="14.5" x14ac:dyDescent="0.35">
      <c r="A15" s="14"/>
      <c r="C15" s="142"/>
      <c r="D15" s="140" t="s">
        <v>72</v>
      </c>
      <c r="E15" s="112">
        <v>10350</v>
      </c>
      <c r="F15" s="4"/>
      <c r="G15" s="112">
        <v>10350</v>
      </c>
      <c r="H15" s="4"/>
      <c r="I15" s="112">
        <v>10350</v>
      </c>
      <c r="J15" s="4"/>
      <c r="K15" s="112">
        <v>10350</v>
      </c>
      <c r="L15" s="4"/>
      <c r="M15" s="99" t="s">
        <v>4</v>
      </c>
    </row>
    <row r="16" spans="1:13" s="3" customFormat="1" ht="14.5" x14ac:dyDescent="0.35">
      <c r="A16" s="14"/>
      <c r="C16" s="142"/>
      <c r="D16" s="140" t="s">
        <v>17</v>
      </c>
      <c r="E16" s="112">
        <v>2000</v>
      </c>
      <c r="F16" s="4"/>
      <c r="G16" s="112">
        <v>2000</v>
      </c>
      <c r="H16" s="4"/>
      <c r="I16" s="112">
        <v>2000</v>
      </c>
      <c r="J16" s="4"/>
      <c r="K16" s="112">
        <v>2000</v>
      </c>
      <c r="L16" s="4"/>
      <c r="M16" s="99" t="s">
        <v>4</v>
      </c>
    </row>
    <row r="17" spans="1:13" s="15" customFormat="1" ht="14.5" x14ac:dyDescent="0.35">
      <c r="A17" s="19"/>
      <c r="C17" s="141" t="s">
        <v>49</v>
      </c>
      <c r="D17" s="20"/>
      <c r="E17" s="21">
        <f>SUM(E18:E20)</f>
        <v>10000</v>
      </c>
      <c r="F17" s="22">
        <f>E17/E29</f>
        <v>0.29112081513828236</v>
      </c>
      <c r="G17" s="21">
        <f>SUM(G18:G20)</f>
        <v>10000</v>
      </c>
      <c r="H17" s="22">
        <f>G17/G29</f>
        <v>0.29112081513828236</v>
      </c>
      <c r="I17" s="21">
        <f>SUM(I18:I20)</f>
        <v>10000</v>
      </c>
      <c r="J17" s="22">
        <f>I17/I29</f>
        <v>0.29112081513828236</v>
      </c>
      <c r="K17" s="21">
        <f>SUM(K18:K20)</f>
        <v>10000</v>
      </c>
      <c r="L17" s="22">
        <f>K17/K29</f>
        <v>0.29112081513828236</v>
      </c>
    </row>
    <row r="18" spans="1:13" s="3" customFormat="1" ht="14.5" x14ac:dyDescent="0.35">
      <c r="A18" s="14"/>
      <c r="C18" s="142"/>
      <c r="D18" s="140" t="s">
        <v>28</v>
      </c>
      <c r="E18" s="112">
        <v>500</v>
      </c>
      <c r="F18" s="4"/>
      <c r="G18" s="112">
        <v>500</v>
      </c>
      <c r="H18" s="4"/>
      <c r="I18" s="112">
        <v>500</v>
      </c>
      <c r="J18" s="4"/>
      <c r="K18" s="112">
        <v>500</v>
      </c>
      <c r="L18" s="4"/>
      <c r="M18" s="99" t="s">
        <v>4</v>
      </c>
    </row>
    <row r="19" spans="1:13" s="3" customFormat="1" ht="14.5" x14ac:dyDescent="0.35">
      <c r="A19" s="14"/>
      <c r="C19" s="142"/>
      <c r="D19" s="140" t="s">
        <v>72</v>
      </c>
      <c r="E19" s="112">
        <v>9000</v>
      </c>
      <c r="F19" s="4"/>
      <c r="G19" s="112">
        <v>9000</v>
      </c>
      <c r="H19" s="4"/>
      <c r="I19" s="112">
        <v>9000</v>
      </c>
      <c r="J19" s="4"/>
      <c r="K19" s="112">
        <v>9000</v>
      </c>
      <c r="L19" s="4"/>
      <c r="M19" s="99" t="s">
        <v>4</v>
      </c>
    </row>
    <row r="20" spans="1:13" s="3" customFormat="1" ht="14.5" x14ac:dyDescent="0.35">
      <c r="A20" s="14"/>
      <c r="C20" s="121"/>
      <c r="D20" s="140" t="s">
        <v>17</v>
      </c>
      <c r="E20" s="112">
        <v>500</v>
      </c>
      <c r="F20" s="4"/>
      <c r="G20" s="112">
        <v>500</v>
      </c>
      <c r="H20" s="4"/>
      <c r="I20" s="112">
        <v>500</v>
      </c>
      <c r="J20" s="4"/>
      <c r="K20" s="112">
        <v>500</v>
      </c>
      <c r="L20" s="4"/>
      <c r="M20" s="99" t="s">
        <v>4</v>
      </c>
    </row>
    <row r="21" spans="1:13" s="3" customFormat="1" ht="14.5" x14ac:dyDescent="0.35">
      <c r="A21" s="14"/>
      <c r="C21" s="141" t="s">
        <v>50</v>
      </c>
      <c r="D21" s="20"/>
      <c r="E21" s="21">
        <f t="shared" ref="E21:G21" si="0">SUM(E22:E24)</f>
        <v>3000</v>
      </c>
      <c r="F21" s="22">
        <f>E21/E29</f>
        <v>8.7336244541484712E-2</v>
      </c>
      <c r="G21" s="21">
        <f t="shared" si="0"/>
        <v>3000</v>
      </c>
      <c r="H21" s="22">
        <f t="shared" ref="H21" si="1">G21/G29</f>
        <v>8.7336244541484712E-2</v>
      </c>
      <c r="I21" s="21">
        <f t="shared" ref="I21" si="2">SUM(I22:I24)</f>
        <v>3000</v>
      </c>
      <c r="J21" s="22">
        <f t="shared" ref="J21" si="3">I21/I29</f>
        <v>8.7336244541484712E-2</v>
      </c>
      <c r="K21" s="21">
        <f t="shared" ref="K21" si="4">SUM(K22:K24)</f>
        <v>3000</v>
      </c>
      <c r="L21" s="22">
        <f t="shared" ref="L21" si="5">K21/K29</f>
        <v>8.7336244541484712E-2</v>
      </c>
      <c r="M21" s="99"/>
    </row>
    <row r="22" spans="1:13" s="3" customFormat="1" ht="14.5" x14ac:dyDescent="0.35">
      <c r="A22" s="14"/>
      <c r="C22" s="142"/>
      <c r="D22" s="140" t="s">
        <v>28</v>
      </c>
      <c r="E22" s="112">
        <v>100</v>
      </c>
      <c r="F22" s="4"/>
      <c r="G22" s="112">
        <v>100</v>
      </c>
      <c r="H22" s="4"/>
      <c r="I22" s="112">
        <v>100</v>
      </c>
      <c r="J22" s="4"/>
      <c r="K22" s="112">
        <v>100</v>
      </c>
      <c r="L22" s="4"/>
      <c r="M22" s="99" t="s">
        <v>4</v>
      </c>
    </row>
    <row r="23" spans="1:13" s="3" customFormat="1" ht="14.5" x14ac:dyDescent="0.35">
      <c r="A23" s="14"/>
      <c r="C23" s="142"/>
      <c r="D23" s="140" t="s">
        <v>72</v>
      </c>
      <c r="E23" s="112">
        <v>2800</v>
      </c>
      <c r="F23" s="4"/>
      <c r="G23" s="112">
        <v>2800</v>
      </c>
      <c r="H23" s="4"/>
      <c r="I23" s="112">
        <v>2800</v>
      </c>
      <c r="J23" s="4"/>
      <c r="K23" s="112">
        <v>2800</v>
      </c>
      <c r="L23" s="4"/>
      <c r="M23" s="99" t="s">
        <v>4</v>
      </c>
    </row>
    <row r="24" spans="1:13" s="3" customFormat="1" ht="14.5" x14ac:dyDescent="0.35">
      <c r="A24" s="14"/>
      <c r="C24" s="121"/>
      <c r="D24" s="140" t="s">
        <v>17</v>
      </c>
      <c r="E24" s="112">
        <v>100</v>
      </c>
      <c r="F24" s="4"/>
      <c r="G24" s="112">
        <v>100</v>
      </c>
      <c r="H24" s="4"/>
      <c r="I24" s="112">
        <v>100</v>
      </c>
      <c r="J24" s="4"/>
      <c r="K24" s="112">
        <v>100</v>
      </c>
      <c r="L24" s="4"/>
      <c r="M24" s="99" t="s">
        <v>4</v>
      </c>
    </row>
    <row r="25" spans="1:13" s="3" customFormat="1" ht="14.5" x14ac:dyDescent="0.35">
      <c r="A25" s="14"/>
      <c r="C25" s="141" t="s">
        <v>51</v>
      </c>
      <c r="D25" s="20"/>
      <c r="E25" s="21">
        <f t="shared" ref="E25:G25" si="6">SUM(E26:E28)</f>
        <v>2000</v>
      </c>
      <c r="F25" s="22">
        <f>E25/E29</f>
        <v>5.8224163027656477E-2</v>
      </c>
      <c r="G25" s="21">
        <f t="shared" si="6"/>
        <v>2000</v>
      </c>
      <c r="H25" s="22">
        <f t="shared" ref="H25" si="7">G25/G29</f>
        <v>5.8224163027656477E-2</v>
      </c>
      <c r="I25" s="21">
        <f t="shared" ref="I25" si="8">SUM(I26:I28)</f>
        <v>2000</v>
      </c>
      <c r="J25" s="22">
        <f t="shared" ref="J25" si="9">I25/I29</f>
        <v>5.8224163027656477E-2</v>
      </c>
      <c r="K25" s="21">
        <f t="shared" ref="K25" si="10">SUM(K26:K28)</f>
        <v>2000</v>
      </c>
      <c r="L25" s="22">
        <f t="shared" ref="L25" si="11">K25/K29</f>
        <v>5.8224163027656477E-2</v>
      </c>
      <c r="M25" s="99"/>
    </row>
    <row r="26" spans="1:13" s="3" customFormat="1" ht="14.5" x14ac:dyDescent="0.35">
      <c r="A26" s="14"/>
      <c r="C26" s="138"/>
      <c r="D26" s="140" t="s">
        <v>28</v>
      </c>
      <c r="E26" s="112">
        <v>300</v>
      </c>
      <c r="F26" s="4"/>
      <c r="G26" s="112">
        <v>300</v>
      </c>
      <c r="H26" s="4"/>
      <c r="I26" s="112">
        <v>300</v>
      </c>
      <c r="J26" s="4"/>
      <c r="K26" s="112">
        <v>300</v>
      </c>
      <c r="L26" s="4"/>
      <c r="M26" s="99" t="s">
        <v>4</v>
      </c>
    </row>
    <row r="27" spans="1:13" s="3" customFormat="1" ht="14.5" x14ac:dyDescent="0.35">
      <c r="A27" s="14"/>
      <c r="C27" s="23"/>
      <c r="D27" s="140" t="s">
        <v>72</v>
      </c>
      <c r="E27" s="112">
        <v>1500</v>
      </c>
      <c r="F27" s="4"/>
      <c r="G27" s="112">
        <v>1500</v>
      </c>
      <c r="H27" s="4"/>
      <c r="I27" s="112">
        <v>1500</v>
      </c>
      <c r="J27" s="4"/>
      <c r="K27" s="112">
        <v>1500</v>
      </c>
      <c r="L27" s="4"/>
      <c r="M27" s="99" t="s">
        <v>4</v>
      </c>
    </row>
    <row r="28" spans="1:13" s="3" customFormat="1" ht="14.5" x14ac:dyDescent="0.35">
      <c r="A28" s="14"/>
      <c r="C28" s="23"/>
      <c r="D28" s="140" t="s">
        <v>17</v>
      </c>
      <c r="E28" s="112">
        <v>200</v>
      </c>
      <c r="F28" s="4"/>
      <c r="G28" s="112">
        <v>200</v>
      </c>
      <c r="H28" s="4"/>
      <c r="I28" s="112">
        <v>200</v>
      </c>
      <c r="J28" s="4"/>
      <c r="K28" s="112">
        <v>200</v>
      </c>
      <c r="L28" s="24"/>
      <c r="M28" s="99" t="s">
        <v>4</v>
      </c>
    </row>
    <row r="29" spans="1:13" s="16" customFormat="1" ht="15" thickBot="1" x14ac:dyDescent="0.4">
      <c r="A29" s="25"/>
      <c r="B29" s="34" t="s">
        <v>71</v>
      </c>
      <c r="E29" s="88">
        <f>E9+E13+E17+E21+E25</f>
        <v>34350</v>
      </c>
      <c r="F29" s="87"/>
      <c r="G29" s="88">
        <f>G9+G13+G17+G21+G25</f>
        <v>34350</v>
      </c>
      <c r="H29" s="87"/>
      <c r="I29" s="88">
        <f>I9+I13+I17+I21+I25</f>
        <v>34350</v>
      </c>
      <c r="J29" s="87"/>
      <c r="K29" s="88">
        <f>K9+K13+K17+K21+K25</f>
        <v>34350</v>
      </c>
      <c r="L29" s="87"/>
    </row>
    <row r="30" spans="1:13" s="16" customFormat="1" ht="15" thickTop="1" x14ac:dyDescent="0.35">
      <c r="A30" s="25"/>
      <c r="C30" s="107" t="s">
        <v>30</v>
      </c>
      <c r="L30" s="31"/>
    </row>
    <row r="31" spans="1:13" s="16" customFormat="1" ht="14.5" x14ac:dyDescent="0.35">
      <c r="A31" s="25"/>
      <c r="D31" s="140" t="s">
        <v>28</v>
      </c>
      <c r="E31" s="106">
        <f>E10+E14+E18+E22+E26</f>
        <v>4900</v>
      </c>
      <c r="F31" s="22">
        <f>E31/E29</f>
        <v>0.14264919941775836</v>
      </c>
      <c r="G31" s="106">
        <f t="shared" ref="G31" si="12">G10+G14+G18+G22+G26</f>
        <v>4900</v>
      </c>
      <c r="H31" s="22">
        <f t="shared" ref="H31" si="13">G31/G29</f>
        <v>0.14264919941775836</v>
      </c>
      <c r="I31" s="106">
        <f t="shared" ref="I31" si="14">I10+I14+I18+I22+I26</f>
        <v>4900</v>
      </c>
      <c r="J31" s="22">
        <f t="shared" ref="J31" si="15">I31/I29</f>
        <v>0.14264919941775836</v>
      </c>
      <c r="K31" s="106">
        <f t="shared" ref="K31" si="16">K10+K14+K18+K22+K26</f>
        <v>4900</v>
      </c>
      <c r="L31" s="22">
        <f t="shared" ref="L31" si="17">K31/K29</f>
        <v>0.14264919941775836</v>
      </c>
      <c r="M31" s="99" t="s">
        <v>6</v>
      </c>
    </row>
    <row r="32" spans="1:13" s="16" customFormat="1" ht="14.5" x14ac:dyDescent="0.35">
      <c r="A32" s="25"/>
      <c r="D32" s="140" t="s">
        <v>72</v>
      </c>
      <c r="E32" s="106">
        <f>E11+E15+E19+E23+E27</f>
        <v>23650</v>
      </c>
      <c r="F32" s="22">
        <f>E32/E29</f>
        <v>0.68850072780203786</v>
      </c>
      <c r="G32" s="106">
        <f t="shared" ref="G32" si="18">G11+G15+G19+G23+G27</f>
        <v>23650</v>
      </c>
      <c r="H32" s="22">
        <f t="shared" ref="H32" si="19">G32/G29</f>
        <v>0.68850072780203786</v>
      </c>
      <c r="I32" s="106">
        <f t="shared" ref="I32" si="20">I11+I15+I19+I23+I27</f>
        <v>23650</v>
      </c>
      <c r="J32" s="22">
        <f t="shared" ref="J32" si="21">I32/I29</f>
        <v>0.68850072780203786</v>
      </c>
      <c r="K32" s="106">
        <f t="shared" ref="K32" si="22">K11+K15+K19+K23+K27</f>
        <v>23650</v>
      </c>
      <c r="L32" s="22">
        <f t="shared" ref="L32" si="23">K32/K29</f>
        <v>0.68850072780203786</v>
      </c>
      <c r="M32" s="99" t="s">
        <v>6</v>
      </c>
    </row>
    <row r="33" spans="1:13" ht="14.5" x14ac:dyDescent="0.35">
      <c r="D33" s="140" t="s">
        <v>17</v>
      </c>
      <c r="E33" s="106">
        <f>E12+E16+E20+E24+E28</f>
        <v>5800</v>
      </c>
      <c r="F33" s="22">
        <f>E33/E29</f>
        <v>0.16885007278020378</v>
      </c>
      <c r="G33" s="106">
        <f t="shared" ref="G33" si="24">G12+G16+G20+G24+G28</f>
        <v>5800</v>
      </c>
      <c r="H33" s="22">
        <f t="shared" ref="H33" si="25">G33/G29</f>
        <v>0.16885007278020378</v>
      </c>
      <c r="I33" s="106">
        <f t="shared" ref="I33" si="26">I12+I16+I20+I24+I28</f>
        <v>5800</v>
      </c>
      <c r="J33" s="22">
        <f t="shared" ref="J33" si="27">I33/I29</f>
        <v>0.16885007278020378</v>
      </c>
      <c r="K33" s="106">
        <f t="shared" ref="K33" si="28">K12+K16+K20+K24+K28</f>
        <v>5800</v>
      </c>
      <c r="L33" s="22">
        <f t="shared" ref="L33" si="29">K33/K29</f>
        <v>0.16885007278020378</v>
      </c>
      <c r="M33" s="99" t="s">
        <v>6</v>
      </c>
    </row>
    <row r="34" spans="1:13" s="3" customFormat="1" ht="14.5" x14ac:dyDescent="0.35">
      <c r="A34" s="14"/>
      <c r="E34" s="26"/>
      <c r="F34" s="4"/>
      <c r="G34" s="26"/>
      <c r="H34" s="4"/>
      <c r="I34" s="26"/>
      <c r="J34" s="4"/>
      <c r="K34" s="26"/>
      <c r="L34" s="4"/>
    </row>
    <row r="35" spans="1:13" s="18" customFormat="1" ht="14.5" x14ac:dyDescent="0.35">
      <c r="A35" s="147"/>
      <c r="B35" s="144" t="s">
        <v>8</v>
      </c>
      <c r="C35" s="145"/>
      <c r="D35" s="145"/>
      <c r="E35" s="148"/>
      <c r="F35" s="24"/>
      <c r="G35" s="148"/>
      <c r="H35" s="24"/>
      <c r="I35" s="148"/>
      <c r="J35" s="24"/>
      <c r="K35" s="148"/>
      <c r="L35" s="24"/>
    </row>
    <row r="36" spans="1:13" s="15" customFormat="1" ht="14.5" x14ac:dyDescent="0.35">
      <c r="A36" s="19"/>
      <c r="C36" s="124" t="s">
        <v>12</v>
      </c>
      <c r="D36" s="20"/>
      <c r="E36" s="21">
        <f>SUM(E37:E39)</f>
        <v>600</v>
      </c>
      <c r="F36" s="22">
        <f>E36/E48</f>
        <v>0.16666666666666666</v>
      </c>
      <c r="G36" s="21">
        <f>SUM(G37:G39)</f>
        <v>600</v>
      </c>
      <c r="H36" s="22">
        <f>G36/G48</f>
        <v>0.16666666666666666</v>
      </c>
      <c r="I36" s="21">
        <f>SUM(I37:I39)</f>
        <v>600</v>
      </c>
      <c r="J36" s="22">
        <f>I36/I48</f>
        <v>0.16666666666666666</v>
      </c>
      <c r="K36" s="21">
        <f>SUM(K37:K39)</f>
        <v>600</v>
      </c>
      <c r="L36" s="22">
        <f>K36/K48</f>
        <v>0.16666666666666666</v>
      </c>
    </row>
    <row r="37" spans="1:13" s="3" customFormat="1" ht="14.5" x14ac:dyDescent="0.35">
      <c r="A37" s="14"/>
      <c r="C37" s="121"/>
      <c r="D37" s="140" t="s">
        <v>28</v>
      </c>
      <c r="E37" s="112">
        <v>100</v>
      </c>
      <c r="F37" s="4"/>
      <c r="G37" s="112">
        <v>100</v>
      </c>
      <c r="H37" s="4"/>
      <c r="I37" s="112">
        <v>100</v>
      </c>
      <c r="J37" s="4"/>
      <c r="K37" s="112">
        <v>100</v>
      </c>
      <c r="L37" s="4"/>
      <c r="M37" s="99" t="s">
        <v>4</v>
      </c>
    </row>
    <row r="38" spans="1:13" s="3" customFormat="1" ht="14.5" x14ac:dyDescent="0.35">
      <c r="A38" s="14"/>
      <c r="C38" s="121"/>
      <c r="D38" s="140" t="s">
        <v>70</v>
      </c>
      <c r="E38" s="112">
        <v>200</v>
      </c>
      <c r="F38" s="4"/>
      <c r="G38" s="112">
        <v>200</v>
      </c>
      <c r="H38" s="4"/>
      <c r="I38" s="112">
        <v>200</v>
      </c>
      <c r="J38" s="4"/>
      <c r="K38" s="112">
        <v>200</v>
      </c>
      <c r="L38" s="4"/>
      <c r="M38" s="99" t="s">
        <v>4</v>
      </c>
    </row>
    <row r="39" spans="1:13" s="3" customFormat="1" ht="14.5" x14ac:dyDescent="0.35">
      <c r="A39" s="14"/>
      <c r="C39" s="121"/>
      <c r="D39" s="140" t="s">
        <v>17</v>
      </c>
      <c r="E39" s="112">
        <v>300</v>
      </c>
      <c r="F39" s="4"/>
      <c r="G39" s="112">
        <v>300</v>
      </c>
      <c r="H39" s="4"/>
      <c r="I39" s="112">
        <v>300</v>
      </c>
      <c r="J39" s="4"/>
      <c r="K39" s="112">
        <v>300</v>
      </c>
      <c r="L39" s="4"/>
      <c r="M39" s="99" t="s">
        <v>4</v>
      </c>
    </row>
    <row r="40" spans="1:13" s="15" customFormat="1" ht="14.5" x14ac:dyDescent="0.35">
      <c r="A40" s="19"/>
      <c r="C40" s="124" t="s">
        <v>13</v>
      </c>
      <c r="D40" s="20"/>
      <c r="E40" s="21">
        <f>SUM(E41:E43)</f>
        <v>1500</v>
      </c>
      <c r="F40" s="22">
        <f>E40/E48</f>
        <v>0.41666666666666669</v>
      </c>
      <c r="G40" s="21">
        <f>SUM(G41:G43)</f>
        <v>1500</v>
      </c>
      <c r="H40" s="22">
        <f>G40/G48</f>
        <v>0.41666666666666669</v>
      </c>
      <c r="I40" s="21">
        <f>SUM(I41:I43)</f>
        <v>1500</v>
      </c>
      <c r="J40" s="22">
        <f>I40/I48</f>
        <v>0.41666666666666669</v>
      </c>
      <c r="K40" s="21">
        <f>SUM(K41:K43)</f>
        <v>1500</v>
      </c>
      <c r="L40" s="22">
        <f>K40/K48</f>
        <v>0.41666666666666669</v>
      </c>
    </row>
    <row r="41" spans="1:13" s="3" customFormat="1" ht="14.5" x14ac:dyDescent="0.35">
      <c r="A41" s="14"/>
      <c r="C41" s="121"/>
      <c r="D41" s="140" t="s">
        <v>28</v>
      </c>
      <c r="E41" s="112">
        <v>400</v>
      </c>
      <c r="F41" s="4"/>
      <c r="G41" s="112">
        <v>400</v>
      </c>
      <c r="H41" s="4"/>
      <c r="I41" s="112">
        <v>400</v>
      </c>
      <c r="J41" s="4"/>
      <c r="K41" s="112">
        <v>400</v>
      </c>
      <c r="L41" s="4"/>
      <c r="M41" s="99" t="s">
        <v>4</v>
      </c>
    </row>
    <row r="42" spans="1:13" s="3" customFormat="1" ht="14.5" x14ac:dyDescent="0.35">
      <c r="A42" s="14"/>
      <c r="C42" s="121"/>
      <c r="D42" s="140" t="s">
        <v>70</v>
      </c>
      <c r="E42" s="112">
        <v>1000</v>
      </c>
      <c r="F42" s="4"/>
      <c r="G42" s="112">
        <v>1000</v>
      </c>
      <c r="H42" s="4"/>
      <c r="I42" s="112">
        <v>1000</v>
      </c>
      <c r="J42" s="4"/>
      <c r="K42" s="112">
        <v>1000</v>
      </c>
      <c r="L42" s="4"/>
      <c r="M42" s="99" t="s">
        <v>4</v>
      </c>
    </row>
    <row r="43" spans="1:13" s="3" customFormat="1" ht="14.5" x14ac:dyDescent="0.35">
      <c r="A43" s="14"/>
      <c r="C43" s="121"/>
      <c r="D43" s="140" t="s">
        <v>17</v>
      </c>
      <c r="E43" s="112">
        <v>100</v>
      </c>
      <c r="F43" s="4"/>
      <c r="G43" s="112">
        <v>100</v>
      </c>
      <c r="H43" s="4"/>
      <c r="I43" s="112">
        <v>100</v>
      </c>
      <c r="J43" s="4"/>
      <c r="K43" s="112">
        <v>100</v>
      </c>
      <c r="L43" s="4"/>
      <c r="M43" s="99" t="s">
        <v>4</v>
      </c>
    </row>
    <row r="44" spans="1:13" s="15" customFormat="1" ht="14.5" x14ac:dyDescent="0.35">
      <c r="A44" s="19"/>
      <c r="C44" s="124" t="s">
        <v>11</v>
      </c>
      <c r="D44" s="20"/>
      <c r="E44" s="21">
        <f>SUM(E45:E47)</f>
        <v>1500</v>
      </c>
      <c r="F44" s="22">
        <f>E44/E48</f>
        <v>0.41666666666666669</v>
      </c>
      <c r="G44" s="21">
        <f>SUM(G45:G47)</f>
        <v>1500</v>
      </c>
      <c r="H44" s="22">
        <f>G44/G48</f>
        <v>0.41666666666666669</v>
      </c>
      <c r="I44" s="21">
        <f>SUM(I45:I47)</f>
        <v>1500</v>
      </c>
      <c r="J44" s="22">
        <f>I44/I48</f>
        <v>0.41666666666666669</v>
      </c>
      <c r="K44" s="21">
        <f>SUM(K45:K47)</f>
        <v>1500</v>
      </c>
      <c r="L44" s="22">
        <f>K44/K48</f>
        <v>0.41666666666666669</v>
      </c>
    </row>
    <row r="45" spans="1:13" s="15" customFormat="1" ht="14.5" x14ac:dyDescent="0.35">
      <c r="A45" s="19"/>
      <c r="C45" s="20"/>
      <c r="D45" s="140" t="s">
        <v>28</v>
      </c>
      <c r="E45" s="112">
        <v>900</v>
      </c>
      <c r="F45" s="4"/>
      <c r="G45" s="112">
        <v>900</v>
      </c>
      <c r="H45" s="4"/>
      <c r="I45" s="112">
        <v>900</v>
      </c>
      <c r="J45" s="4"/>
      <c r="K45" s="112">
        <v>900</v>
      </c>
      <c r="L45" s="4"/>
      <c r="M45" s="99" t="s">
        <v>4</v>
      </c>
    </row>
    <row r="46" spans="1:13" s="15" customFormat="1" ht="14.5" x14ac:dyDescent="0.35">
      <c r="A46" s="19"/>
      <c r="C46" s="20"/>
      <c r="D46" s="140" t="s">
        <v>70</v>
      </c>
      <c r="E46" s="112"/>
      <c r="F46" s="4"/>
      <c r="G46" s="112"/>
      <c r="H46" s="4"/>
      <c r="I46" s="112"/>
      <c r="J46" s="4"/>
      <c r="K46" s="112"/>
      <c r="L46" s="22"/>
      <c r="M46" s="99" t="s">
        <v>4</v>
      </c>
    </row>
    <row r="47" spans="1:13" s="15" customFormat="1" ht="14.5" x14ac:dyDescent="0.35">
      <c r="A47" s="19"/>
      <c r="C47" s="20"/>
      <c r="D47" s="140" t="s">
        <v>17</v>
      </c>
      <c r="E47" s="112">
        <v>600</v>
      </c>
      <c r="F47" s="4"/>
      <c r="G47" s="112">
        <v>600</v>
      </c>
      <c r="H47" s="4"/>
      <c r="I47" s="112">
        <v>600</v>
      </c>
      <c r="J47" s="4"/>
      <c r="K47" s="112">
        <v>600</v>
      </c>
      <c r="L47" s="22"/>
      <c r="M47" s="99" t="s">
        <v>4</v>
      </c>
    </row>
    <row r="48" spans="1:13" s="16" customFormat="1" ht="15" thickBot="1" x14ac:dyDescent="0.4">
      <c r="A48" s="25"/>
      <c r="B48" s="34" t="s">
        <v>9</v>
      </c>
      <c r="E48" s="88">
        <f>E36+E40+E44</f>
        <v>3600</v>
      </c>
      <c r="F48" s="87"/>
      <c r="G48" s="88">
        <f>G36+G40+G44</f>
        <v>3600</v>
      </c>
      <c r="H48" s="87"/>
      <c r="I48" s="88">
        <f>I36+I40+I44</f>
        <v>3600</v>
      </c>
      <c r="J48" s="87"/>
      <c r="K48" s="88">
        <f>K36+K40+K44</f>
        <v>3600</v>
      </c>
      <c r="L48" s="87"/>
    </row>
    <row r="49" spans="1:13" s="16" customFormat="1" ht="15" thickTop="1" x14ac:dyDescent="0.35">
      <c r="A49" s="25"/>
      <c r="C49" s="107" t="s">
        <v>30</v>
      </c>
      <c r="L49" s="31"/>
    </row>
    <row r="50" spans="1:13" s="16" customFormat="1" ht="14.5" x14ac:dyDescent="0.35">
      <c r="A50" s="25"/>
      <c r="D50" s="140" t="s">
        <v>28</v>
      </c>
      <c r="E50" s="106">
        <f>E37+E41+E45</f>
        <v>1400</v>
      </c>
      <c r="F50" s="22">
        <f>E50/E48</f>
        <v>0.3888888888888889</v>
      </c>
      <c r="G50" s="106">
        <f>G37+G41+G45</f>
        <v>1400</v>
      </c>
      <c r="H50" s="22">
        <f t="shared" ref="H50" si="30">G50/G48</f>
        <v>0.3888888888888889</v>
      </c>
      <c r="I50" s="106">
        <f>I37+I41+I45</f>
        <v>1400</v>
      </c>
      <c r="J50" s="22">
        <f t="shared" ref="J50" si="31">I50/I48</f>
        <v>0.3888888888888889</v>
      </c>
      <c r="K50" s="106">
        <f>K37+K41+K45</f>
        <v>1400</v>
      </c>
      <c r="L50" s="31"/>
      <c r="M50" s="99" t="s">
        <v>6</v>
      </c>
    </row>
    <row r="51" spans="1:13" s="16" customFormat="1" ht="14.5" x14ac:dyDescent="0.35">
      <c r="A51" s="25"/>
      <c r="D51" s="140" t="s">
        <v>70</v>
      </c>
      <c r="E51" s="106">
        <f t="shared" ref="E51:G52" si="32">E38+E42+E46</f>
        <v>1200</v>
      </c>
      <c r="F51" s="22">
        <f>E51/E48</f>
        <v>0.33333333333333331</v>
      </c>
      <c r="G51" s="106">
        <f t="shared" si="32"/>
        <v>1200</v>
      </c>
      <c r="H51" s="22">
        <f t="shared" ref="H51" si="33">G51/G48</f>
        <v>0.33333333333333331</v>
      </c>
      <c r="I51" s="106">
        <f t="shared" ref="I51" si="34">I38+I42+I46</f>
        <v>1200</v>
      </c>
      <c r="J51" s="22">
        <f t="shared" ref="J51" si="35">I51/I48</f>
        <v>0.33333333333333331</v>
      </c>
      <c r="K51" s="106">
        <f t="shared" ref="K51" si="36">K38+K42+K46</f>
        <v>1200</v>
      </c>
      <c r="L51" s="31"/>
      <c r="M51" s="99" t="s">
        <v>6</v>
      </c>
    </row>
    <row r="52" spans="1:13" ht="14.5" x14ac:dyDescent="0.35">
      <c r="D52" s="140" t="s">
        <v>17</v>
      </c>
      <c r="E52" s="106">
        <f t="shared" si="32"/>
        <v>1000</v>
      </c>
      <c r="F52" s="22">
        <f>E52/E48</f>
        <v>0.27777777777777779</v>
      </c>
      <c r="G52" s="106">
        <f t="shared" si="32"/>
        <v>1000</v>
      </c>
      <c r="H52" s="22">
        <f t="shared" ref="H52" si="37">G52/G48</f>
        <v>0.27777777777777779</v>
      </c>
      <c r="I52" s="106">
        <f t="shared" ref="I52" si="38">I39+I43+I47</f>
        <v>1000</v>
      </c>
      <c r="J52" s="22">
        <f t="shared" ref="J52" si="39">I52/I48</f>
        <v>0.27777777777777779</v>
      </c>
      <c r="K52" s="106">
        <f t="shared" ref="K52" si="40">K39+K43+K47</f>
        <v>1000</v>
      </c>
      <c r="M52" s="99" t="s">
        <v>6</v>
      </c>
    </row>
    <row r="53" spans="1:13" s="3" customFormat="1" ht="14.5" x14ac:dyDescent="0.35">
      <c r="A53" s="14"/>
      <c r="E53" s="27"/>
      <c r="F53" s="4"/>
      <c r="G53" s="27"/>
      <c r="H53" s="4"/>
      <c r="I53" s="27"/>
      <c r="J53" s="4"/>
      <c r="K53" s="27"/>
      <c r="L53" s="4"/>
    </row>
    <row r="54" spans="1:13" s="16" customFormat="1" ht="15" thickBot="1" x14ac:dyDescent="0.4">
      <c r="B54" s="16" t="s">
        <v>61</v>
      </c>
      <c r="E54" s="88">
        <f>E29+E48</f>
        <v>37950</v>
      </c>
      <c r="F54" s="87"/>
      <c r="G54" s="88">
        <f>G29+G48</f>
        <v>37950</v>
      </c>
      <c r="H54" s="87"/>
      <c r="I54" s="88">
        <f>I29+I48</f>
        <v>37950</v>
      </c>
      <c r="J54" s="87"/>
      <c r="K54" s="88">
        <f>K29+K48</f>
        <v>37950</v>
      </c>
      <c r="L54" s="87"/>
    </row>
    <row r="55" spans="1:13" s="16" customFormat="1" ht="15" thickTop="1" x14ac:dyDescent="0.35">
      <c r="A55" s="25"/>
      <c r="C55" s="107" t="s">
        <v>30</v>
      </c>
      <c r="L55" s="31"/>
    </row>
    <row r="56" spans="1:13" s="16" customFormat="1" ht="14.5" x14ac:dyDescent="0.35">
      <c r="A56" s="25"/>
      <c r="D56" s="140" t="s">
        <v>28</v>
      </c>
      <c r="E56" s="106">
        <f>E31+E50</f>
        <v>6300</v>
      </c>
      <c r="F56" s="22">
        <f>E56/E54</f>
        <v>0.16600790513833993</v>
      </c>
      <c r="G56" s="106">
        <f t="shared" ref="G56" si="41">G31+G50</f>
        <v>6300</v>
      </c>
      <c r="H56" s="22">
        <f t="shared" ref="H56" si="42">G56/G54</f>
        <v>0.16600790513833993</v>
      </c>
      <c r="I56" s="106">
        <f t="shared" ref="I56" si="43">I31+I50</f>
        <v>6300</v>
      </c>
      <c r="J56" s="22">
        <f t="shared" ref="J56" si="44">I56/I54</f>
        <v>0.16600790513833993</v>
      </c>
      <c r="K56" s="106">
        <f t="shared" ref="K56" si="45">K31+K50</f>
        <v>6300</v>
      </c>
      <c r="L56" s="31"/>
      <c r="M56" s="99" t="s">
        <v>6</v>
      </c>
    </row>
    <row r="57" spans="1:13" s="16" customFormat="1" ht="14.5" x14ac:dyDescent="0.35">
      <c r="A57" s="25"/>
      <c r="D57" s="140" t="s">
        <v>70</v>
      </c>
      <c r="E57" s="106">
        <f>E32+E51</f>
        <v>24850</v>
      </c>
      <c r="F57" s="22">
        <f>E57/E54</f>
        <v>0.65480895915678528</v>
      </c>
      <c r="G57" s="106">
        <f t="shared" ref="E57:K58" si="46">G32+G51</f>
        <v>24850</v>
      </c>
      <c r="H57" s="22">
        <f t="shared" ref="H57" si="47">G57/G54</f>
        <v>0.65480895915678528</v>
      </c>
      <c r="I57" s="106">
        <f t="shared" si="46"/>
        <v>24850</v>
      </c>
      <c r="J57" s="22">
        <f t="shared" ref="J57" si="48">I57/I54</f>
        <v>0.65480895915678528</v>
      </c>
      <c r="K57" s="106">
        <f t="shared" si="46"/>
        <v>24850</v>
      </c>
      <c r="L57" s="31"/>
      <c r="M57" s="99" t="s">
        <v>6</v>
      </c>
    </row>
    <row r="58" spans="1:13" ht="14.5" x14ac:dyDescent="0.35">
      <c r="D58" s="140" t="s">
        <v>17</v>
      </c>
      <c r="E58" s="106">
        <f t="shared" si="46"/>
        <v>6800</v>
      </c>
      <c r="F58" s="22">
        <f>E58/E54</f>
        <v>0.17918313570487485</v>
      </c>
      <c r="G58" s="106">
        <f t="shared" si="46"/>
        <v>6800</v>
      </c>
      <c r="H58" s="22">
        <f t="shared" ref="H58" si="49">G58/G54</f>
        <v>0.17918313570487485</v>
      </c>
      <c r="I58" s="106">
        <f t="shared" si="46"/>
        <v>6800</v>
      </c>
      <c r="J58" s="22">
        <f t="shared" ref="J58" si="50">I58/I54</f>
        <v>0.17918313570487485</v>
      </c>
      <c r="K58" s="106">
        <f t="shared" si="46"/>
        <v>6800</v>
      </c>
      <c r="M58" s="99" t="s">
        <v>6</v>
      </c>
    </row>
    <row r="59" spans="1:13" s="16" customFormat="1" ht="14.5" x14ac:dyDescent="0.35">
      <c r="A59" s="25"/>
      <c r="E59" s="28"/>
      <c r="F59" s="29"/>
      <c r="G59" s="28"/>
      <c r="H59" s="29"/>
      <c r="I59" s="28"/>
      <c r="J59" s="29"/>
      <c r="K59" s="28"/>
      <c r="L59" s="31"/>
    </row>
    <row r="60" spans="1:13" s="16" customFormat="1" ht="14.5" x14ac:dyDescent="0.35">
      <c r="A60" s="25"/>
      <c r="E60" s="30"/>
      <c r="F60" s="4"/>
      <c r="G60" s="30"/>
      <c r="H60" s="4"/>
      <c r="I60" s="30"/>
      <c r="J60" s="4"/>
      <c r="K60" s="30"/>
      <c r="L60" s="32"/>
    </row>
    <row r="61" spans="1:13" s="3" customFormat="1" ht="14.5" x14ac:dyDescent="0.35">
      <c r="A61" s="2"/>
      <c r="B61" s="2"/>
      <c r="C61" s="2"/>
      <c r="F61" s="4"/>
      <c r="H61" s="4"/>
      <c r="J61" s="4"/>
      <c r="L61" s="4"/>
    </row>
    <row r="62" spans="1:13" s="3" customFormat="1" ht="14.5" x14ac:dyDescent="0.35">
      <c r="A62" s="161"/>
      <c r="B62" s="161"/>
      <c r="C62" s="161"/>
      <c r="D62" s="162"/>
      <c r="E62" s="162"/>
      <c r="F62" s="162"/>
      <c r="G62" s="162"/>
      <c r="H62" s="162"/>
      <c r="I62" s="162"/>
      <c r="J62" s="162"/>
      <c r="K62" s="162"/>
    </row>
    <row r="63" spans="1:13" s="3" customFormat="1" ht="14.5" x14ac:dyDescent="0.35">
      <c r="A63" s="161"/>
      <c r="B63" s="161"/>
      <c r="C63" s="161"/>
      <c r="D63" s="162"/>
      <c r="E63" s="162"/>
      <c r="F63" s="162"/>
      <c r="G63" s="162"/>
      <c r="H63" s="162"/>
      <c r="I63" s="162"/>
      <c r="J63" s="162"/>
      <c r="K63" s="162"/>
    </row>
    <row r="64" spans="1:13" s="3" customFormat="1" ht="14.5" x14ac:dyDescent="0.35">
      <c r="A64" s="161"/>
      <c r="B64" s="161"/>
      <c r="C64" s="161"/>
      <c r="D64" s="162"/>
      <c r="E64" s="162"/>
      <c r="F64" s="162"/>
      <c r="G64" s="162"/>
      <c r="H64" s="162"/>
      <c r="I64" s="162"/>
      <c r="J64" s="162"/>
      <c r="K64" s="162"/>
    </row>
    <row r="65" spans="1:37" s="3" customFormat="1" ht="15.5" x14ac:dyDescent="0.35">
      <c r="A65" s="17"/>
      <c r="B65" s="6"/>
      <c r="C65" s="6"/>
      <c r="D65" s="6"/>
      <c r="E65" s="7"/>
      <c r="F65" s="6"/>
      <c r="G65" s="7"/>
      <c r="H65" s="6"/>
      <c r="I65" s="7"/>
      <c r="J65" s="6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3" customFormat="1" ht="14.5" x14ac:dyDescent="0.35">
      <c r="A66" s="163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</row>
    <row r="68" spans="1:37" s="3" customFormat="1" ht="14.5" x14ac:dyDescent="0.35">
      <c r="E68" s="4"/>
      <c r="G68" s="4"/>
      <c r="I68" s="4"/>
      <c r="K68" s="4"/>
    </row>
    <row r="69" spans="1:37" s="3" customFormat="1" ht="14.5" x14ac:dyDescent="0.35">
      <c r="E69" s="4"/>
      <c r="G69" s="4"/>
      <c r="I69" s="4"/>
      <c r="K69" s="4"/>
    </row>
  </sheetData>
  <mergeCells count="4">
    <mergeCell ref="E4:L4"/>
    <mergeCell ref="A62:K64"/>
    <mergeCell ref="A66:M66"/>
    <mergeCell ref="A6:D6"/>
  </mergeCells>
  <phoneticPr fontId="0" type="noConversion"/>
  <pageMargins left="0.74803149606299213" right="0.74803149606299213" top="0.98425196850393704" bottom="0.98425196850393704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1 - Resumé</vt:lpstr>
      <vt:lpstr>2 - Outcomes</vt:lpstr>
      <vt:lpstr>3 - Omkostningskategorier</vt:lpstr>
      <vt:lpstr>'1 - Resumé'!Udskriftsområde</vt:lpstr>
      <vt:lpstr>'2 - Outcomes'!Udskriftsområde</vt:lpstr>
      <vt:lpstr>'3 - Omkostningskategorier'!Udskriftsområde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Henriques</dc:creator>
  <cp:lastModifiedBy>Kasper Thede Anderskov</cp:lastModifiedBy>
  <cp:lastPrinted>2020-09-17T07:12:03Z</cp:lastPrinted>
  <dcterms:created xsi:type="dcterms:W3CDTF">2000-12-20T09:29:33Z</dcterms:created>
  <dcterms:modified xsi:type="dcterms:W3CDTF">2021-02-11T11:03:06Z</dcterms:modified>
</cp:coreProperties>
</file>