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PHU1S49\home\CARJES\skrivebord\"/>
    </mc:Choice>
  </mc:AlternateContent>
  <bookViews>
    <workbookView xWindow="0" yWindow="0" windowWidth="19200" windowHeight="6465"/>
  </bookViews>
  <sheets>
    <sheet name="Interim accounts" sheetId="1" r:id="rId1"/>
  </sheets>
  <definedNames>
    <definedName name="_xlnm.Print_Area" localSheetId="0">'Interim accounts'!$A$5:$H$62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1" l="1"/>
  <c r="H55" i="1"/>
  <c r="G55" i="1"/>
  <c r="H53" i="1"/>
  <c r="H42" i="1"/>
  <c r="H31" i="1"/>
  <c r="F28" i="1" l="1"/>
  <c r="F29" i="1"/>
  <c r="G28" i="1" l="1"/>
  <c r="I28" i="1" s="1"/>
  <c r="J28" i="1" s="1"/>
  <c r="G27" i="1"/>
  <c r="I27" i="1" s="1"/>
  <c r="J27" i="1" s="1"/>
  <c r="G23" i="1"/>
  <c r="I23" i="1" l="1"/>
  <c r="H58" i="1"/>
  <c r="G46" i="1"/>
  <c r="I46" i="1" s="1"/>
  <c r="J46" i="1" s="1"/>
  <c r="G47" i="1"/>
  <c r="I47" i="1" s="1"/>
  <c r="J47" i="1" s="1"/>
  <c r="G48" i="1"/>
  <c r="I48" i="1" s="1"/>
  <c r="J48" i="1" s="1"/>
  <c r="G49" i="1"/>
  <c r="I49" i="1" s="1"/>
  <c r="J49" i="1" s="1"/>
  <c r="G50" i="1"/>
  <c r="I50" i="1" s="1"/>
  <c r="J50" i="1" s="1"/>
  <c r="G51" i="1"/>
  <c r="I51" i="1" s="1"/>
  <c r="J51" i="1" s="1"/>
  <c r="G52" i="1"/>
  <c r="I52" i="1" s="1"/>
  <c r="G45" i="1"/>
  <c r="G35" i="1"/>
  <c r="I35" i="1" s="1"/>
  <c r="J35" i="1" s="1"/>
  <c r="G36" i="1"/>
  <c r="I36" i="1" s="1"/>
  <c r="J36" i="1" s="1"/>
  <c r="G37" i="1"/>
  <c r="I37" i="1" s="1"/>
  <c r="J37" i="1" s="1"/>
  <c r="G38" i="1"/>
  <c r="I38" i="1" s="1"/>
  <c r="J38" i="1" s="1"/>
  <c r="G39" i="1"/>
  <c r="I39" i="1" s="1"/>
  <c r="J39" i="1" s="1"/>
  <c r="G40" i="1"/>
  <c r="I40" i="1" s="1"/>
  <c r="J40" i="1" s="1"/>
  <c r="G41" i="1"/>
  <c r="I41" i="1" s="1"/>
  <c r="J41" i="1" s="1"/>
  <c r="G34" i="1"/>
  <c r="G24" i="1"/>
  <c r="I24" i="1" s="1"/>
  <c r="J24" i="1" s="1"/>
  <c r="G25" i="1"/>
  <c r="I25" i="1" s="1"/>
  <c r="J25" i="1" s="1"/>
  <c r="G26" i="1"/>
  <c r="I26" i="1" s="1"/>
  <c r="J26" i="1" s="1"/>
  <c r="G30" i="1"/>
  <c r="I30" i="1" s="1"/>
  <c r="G29" i="1"/>
  <c r="I29" i="1" s="1"/>
  <c r="J29" i="1" s="1"/>
  <c r="I34" i="1" l="1"/>
  <c r="I42" i="1" s="1"/>
  <c r="G42" i="1"/>
  <c r="I45" i="1"/>
  <c r="I53" i="1" s="1"/>
  <c r="G53" i="1"/>
  <c r="G31" i="1"/>
  <c r="J23" i="1"/>
  <c r="I31" i="1"/>
  <c r="H59" i="1"/>
  <c r="H61" i="1" s="1"/>
  <c r="J34" i="1" l="1"/>
  <c r="J45" i="1"/>
  <c r="H20" i="1"/>
  <c r="I58" i="1" l="1"/>
  <c r="G58" i="1"/>
  <c r="J55" i="1" l="1"/>
  <c r="J58" i="1"/>
  <c r="I59" i="1"/>
  <c r="G59" i="1"/>
  <c r="G61" i="1" s="1"/>
  <c r="J31" i="1" l="1"/>
  <c r="I61" i="1"/>
  <c r="J61" i="1" s="1"/>
  <c r="J59" i="1"/>
  <c r="J53" i="1" l="1"/>
  <c r="J42" i="1"/>
  <c r="I20" i="1"/>
  <c r="G20" i="1"/>
  <c r="J20" i="1" l="1"/>
</calcChain>
</file>

<file path=xl/sharedStrings.xml><?xml version="1.0" encoding="utf-8"?>
<sst xmlns="http://schemas.openxmlformats.org/spreadsheetml/2006/main" count="87" uniqueCount="58">
  <si>
    <t>Unit</t>
  </si>
  <si>
    <t>Output 1</t>
  </si>
  <si>
    <t>Activity 1</t>
  </si>
  <si>
    <t>Activity 2</t>
  </si>
  <si>
    <t>Salary 1</t>
  </si>
  <si>
    <t>month</t>
  </si>
  <si>
    <t>Salary 2</t>
  </si>
  <si>
    <t>Salary 3</t>
  </si>
  <si>
    <t>Output 2</t>
  </si>
  <si>
    <t>Output 3</t>
  </si>
  <si>
    <t>Unit Cost</t>
  </si>
  <si>
    <t>Quantity</t>
  </si>
  <si>
    <t>Identifying information - grant and partner</t>
  </si>
  <si>
    <t>Partner</t>
  </si>
  <si>
    <t xml:space="preserve">File no. </t>
  </si>
  <si>
    <t>Budget currency</t>
  </si>
  <si>
    <t>Date</t>
  </si>
  <si>
    <t>Activity 3</t>
  </si>
  <si>
    <t xml:space="preserve">Investment </t>
  </si>
  <si>
    <t>Travel cost</t>
  </si>
  <si>
    <t>Indirect cost</t>
  </si>
  <si>
    <t>Total indirect cost</t>
  </si>
  <si>
    <t>Total budget output 3</t>
  </si>
  <si>
    <t>Total budget output 2</t>
  </si>
  <si>
    <t>item</t>
  </si>
  <si>
    <t>lumpsum</t>
  </si>
  <si>
    <t>workshop</t>
  </si>
  <si>
    <t xml:space="preserve">MFA file no. </t>
  </si>
  <si>
    <t>name of partner</t>
  </si>
  <si>
    <t>Engagement</t>
  </si>
  <si>
    <t>name of project/programme/engagement</t>
  </si>
  <si>
    <t>unit</t>
  </si>
  <si>
    <t>operation month</t>
  </si>
  <si>
    <t>seminar</t>
  </si>
  <si>
    <t>trip</t>
  </si>
  <si>
    <t>study</t>
  </si>
  <si>
    <t>meeting</t>
  </si>
  <si>
    <t>materials</t>
  </si>
  <si>
    <t>Total budget output 1</t>
  </si>
  <si>
    <t>dd.mm.yyyy (date of preparation of budget)</t>
  </si>
  <si>
    <t>Original outcome (total budget/grant)</t>
  </si>
  <si>
    <t>Engagement period</t>
  </si>
  <si>
    <t>dd.mm.yyyy - dd.mm.yyyy (total budget period)</t>
  </si>
  <si>
    <t>amount of originally approved budget/grant</t>
  </si>
  <si>
    <t>DRAFT Template output-based engagement budget</t>
  </si>
  <si>
    <t>DKK (or other currency)</t>
  </si>
  <si>
    <t>White cells to be filled out</t>
  </si>
  <si>
    <t>Administrative costs (max. 7% of direct cost)</t>
  </si>
  <si>
    <t>Grey cells contain either text or formulars</t>
  </si>
  <si>
    <t>Total direct cost</t>
  </si>
  <si>
    <t>Total budget</t>
  </si>
  <si>
    <t xml:space="preserve">Total Output 1-3 </t>
  </si>
  <si>
    <t>Name of organisation</t>
  </si>
  <si>
    <t>Budget          2Q 2020</t>
  </si>
  <si>
    <t>Spent         2Q 2020</t>
  </si>
  <si>
    <t>Variance         2Q 2020</t>
  </si>
  <si>
    <t>Variance %         2Q 2020</t>
  </si>
  <si>
    <t>Interim accounts          COVID-19 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</si>
</sst>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B0D2B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 style="thick">
        <color auto="1"/>
      </bottom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3" fillId="3" borderId="13" xfId="0" applyFont="1" applyFill="1" applyBorder="1"/>
    <xf numFmtId="0" fontId="0" fillId="4" borderId="10" xfId="0" applyFill="1" applyBorder="1"/>
    <xf numFmtId="166" fontId="0" fillId="0" borderId="3" xfId="1" applyNumberFormat="1" applyFont="1" applyBorder="1"/>
    <xf numFmtId="0" fontId="3" fillId="3" borderId="14" xfId="0" applyFont="1" applyFill="1" applyBorder="1"/>
    <xf numFmtId="0" fontId="3" fillId="3" borderId="15" xfId="0" applyFont="1" applyFill="1" applyBorder="1"/>
    <xf numFmtId="166" fontId="0" fillId="0" borderId="0" xfId="1" applyNumberFormat="1" applyFont="1" applyBorder="1"/>
    <xf numFmtId="0" fontId="0" fillId="4" borderId="0" xfId="0" applyFill="1" applyBorder="1"/>
    <xf numFmtId="0" fontId="3" fillId="3" borderId="16" xfId="0" applyFont="1" applyFill="1" applyBorder="1"/>
    <xf numFmtId="0" fontId="3" fillId="3" borderId="17" xfId="0" applyFont="1" applyFill="1" applyBorder="1"/>
    <xf numFmtId="0" fontId="3" fillId="3" borderId="18" xfId="0" applyFont="1" applyFill="1" applyBorder="1"/>
    <xf numFmtId="0" fontId="0" fillId="0" borderId="20" xfId="0" applyBorder="1"/>
    <xf numFmtId="0" fontId="0" fillId="0" borderId="12" xfId="0" applyBorder="1"/>
    <xf numFmtId="0" fontId="0" fillId="0" borderId="22" xfId="0" applyBorder="1"/>
    <xf numFmtId="166" fontId="0" fillId="0" borderId="20" xfId="1" applyNumberFormat="1" applyFont="1" applyBorder="1"/>
    <xf numFmtId="166" fontId="0" fillId="0" borderId="12" xfId="1" applyNumberFormat="1" applyFont="1" applyBorder="1"/>
    <xf numFmtId="166" fontId="0" fillId="0" borderId="11" xfId="1" applyNumberFormat="1" applyFont="1" applyBorder="1"/>
    <xf numFmtId="0" fontId="0" fillId="3" borderId="13" xfId="0" applyFill="1" applyBorder="1"/>
    <xf numFmtId="0" fontId="0" fillId="3" borderId="21" xfId="0" applyFill="1" applyBorder="1"/>
    <xf numFmtId="0" fontId="2" fillId="2" borderId="0" xfId="0" applyFont="1" applyFill="1" applyBorder="1"/>
    <xf numFmtId="0" fontId="0" fillId="2" borderId="0" xfId="0" applyFill="1" applyBorder="1"/>
    <xf numFmtId="166" fontId="3" fillId="3" borderId="23" xfId="1" applyNumberFormat="1" applyFont="1" applyFill="1" applyBorder="1"/>
    <xf numFmtId="0" fontId="0" fillId="4" borderId="6" xfId="0" applyFill="1" applyBorder="1"/>
    <xf numFmtId="166" fontId="3" fillId="3" borderId="19" xfId="1" applyNumberFormat="1" applyFont="1" applyFill="1" applyBorder="1"/>
    <xf numFmtId="166" fontId="0" fillId="4" borderId="0" xfId="1" applyNumberFormat="1" applyFont="1" applyFill="1" applyBorder="1"/>
    <xf numFmtId="0" fontId="3" fillId="5" borderId="16" xfId="0" applyFont="1" applyFill="1" applyBorder="1"/>
    <xf numFmtId="166" fontId="3" fillId="5" borderId="23" xfId="0" applyNumberFormat="1" applyFont="1" applyFill="1" applyBorder="1"/>
    <xf numFmtId="0" fontId="3" fillId="5" borderId="17" xfId="0" applyFont="1" applyFill="1" applyBorder="1"/>
    <xf numFmtId="0" fontId="3" fillId="5" borderId="18" xfId="0" applyFont="1" applyFill="1" applyBorder="1"/>
    <xf numFmtId="0" fontId="2" fillId="6" borderId="7" xfId="0" applyFont="1" applyFill="1" applyBorder="1"/>
    <xf numFmtId="0" fontId="2" fillId="6" borderId="8" xfId="0" applyFont="1" applyFill="1" applyBorder="1"/>
    <xf numFmtId="0" fontId="2" fillId="6" borderId="14" xfId="0" applyFont="1" applyFill="1" applyBorder="1"/>
    <xf numFmtId="0" fontId="0" fillId="0" borderId="10" xfId="0" applyBorder="1"/>
    <xf numFmtId="0" fontId="3" fillId="3" borderId="23" xfId="0" applyFont="1" applyFill="1" applyBorder="1"/>
    <xf numFmtId="166" fontId="3" fillId="3" borderId="17" xfId="1" applyNumberFormat="1" applyFont="1" applyFill="1" applyBorder="1"/>
    <xf numFmtId="0" fontId="0" fillId="4" borderId="0" xfId="0" applyFill="1"/>
    <xf numFmtId="0" fontId="0" fillId="4" borderId="15" xfId="0" applyFill="1" applyBorder="1"/>
    <xf numFmtId="166" fontId="0" fillId="4" borderId="15" xfId="1" applyNumberFormat="1" applyFont="1" applyFill="1" applyBorder="1"/>
    <xf numFmtId="0" fontId="3" fillId="4" borderId="0" xfId="0" applyFont="1" applyFill="1" applyBorder="1"/>
    <xf numFmtId="166" fontId="3" fillId="4" borderId="0" xfId="1" applyNumberFormat="1" applyFont="1" applyFill="1" applyBorder="1"/>
    <xf numFmtId="0" fontId="6" fillId="4" borderId="0" xfId="0" applyFont="1" applyFill="1"/>
    <xf numFmtId="0" fontId="0" fillId="0" borderId="0" xfId="0" applyBorder="1"/>
    <xf numFmtId="0" fontId="0" fillId="0" borderId="0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2" fillId="6" borderId="15" xfId="0" applyFont="1" applyFill="1" applyBorder="1" applyAlignment="1">
      <alignment horizontal="left"/>
    </xf>
    <xf numFmtId="0" fontId="2" fillId="6" borderId="15" xfId="0" applyFont="1" applyFill="1" applyBorder="1" applyAlignment="1">
      <alignment horizontal="right"/>
    </xf>
    <xf numFmtId="0" fontId="6" fillId="4" borderId="10" xfId="0" applyFont="1" applyFill="1" applyBorder="1" applyAlignment="1">
      <alignment wrapText="1"/>
    </xf>
    <xf numFmtId="0" fontId="2" fillId="6" borderId="15" xfId="0" applyFont="1" applyFill="1" applyBorder="1" applyAlignment="1">
      <alignment horizontal="center" wrapText="1"/>
    </xf>
    <xf numFmtId="9" fontId="3" fillId="3" borderId="19" xfId="8" applyFont="1" applyFill="1" applyBorder="1"/>
    <xf numFmtId="9" fontId="0" fillId="4" borderId="0" xfId="8" applyFont="1" applyFill="1" applyBorder="1"/>
    <xf numFmtId="9" fontId="3" fillId="3" borderId="15" xfId="8" applyFont="1" applyFill="1" applyBorder="1"/>
    <xf numFmtId="9" fontId="0" fillId="0" borderId="20" xfId="8" applyFont="1" applyBorder="1"/>
    <xf numFmtId="9" fontId="0" fillId="0" borderId="12" xfId="8" applyFont="1" applyBorder="1"/>
    <xf numFmtId="9" fontId="3" fillId="3" borderId="23" xfId="8" applyFont="1" applyFill="1" applyBorder="1"/>
    <xf numFmtId="9" fontId="3" fillId="4" borderId="0" xfId="8" applyFont="1" applyFill="1" applyBorder="1"/>
    <xf numFmtId="9" fontId="0" fillId="4" borderId="15" xfId="8" applyFont="1" applyFill="1" applyBorder="1"/>
    <xf numFmtId="9" fontId="3" fillId="3" borderId="17" xfId="8" applyFont="1" applyFill="1" applyBorder="1"/>
    <xf numFmtId="9" fontId="3" fillId="5" borderId="23" xfId="8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1" xfId="0" applyBorder="1"/>
    <xf numFmtId="0" fontId="0" fillId="0" borderId="2" xfId="0" applyBorder="1"/>
  </cellXfs>
  <cellStyles count="9">
    <cellStyle name="Comma 2" xfId="4"/>
    <cellStyle name="Comma 3" xfId="5"/>
    <cellStyle name="Comma 4" xfId="7"/>
    <cellStyle name="Komma" xfId="1" builtinId="3"/>
    <cellStyle name="Normal" xfId="0" builtinId="0"/>
    <cellStyle name="Normal 2" xfId="2"/>
    <cellStyle name="Normal 3" xfId="6"/>
    <cellStyle name="Percent 2" xfId="3"/>
    <cellStyle name="Procent" xfId="8" builtinId="5"/>
  </cellStyles>
  <dxfs count="0"/>
  <tableStyles count="0" defaultTableStyle="TableStyleMedium2" defaultPivotStyle="PivotStyleLight16"/>
  <colors>
    <mruColors>
      <color rgb="FF9B0D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62"/>
  <sheetViews>
    <sheetView showGridLines="0" tabSelected="1" topLeftCell="A15" zoomScale="90" zoomScaleNormal="90" workbookViewId="0">
      <pane ySplit="6" topLeftCell="A21" activePane="bottomLeft" state="frozen"/>
      <selection activeCell="A15" sqref="A15"/>
      <selection pane="bottomLeft" activeCell="C25" sqref="C25"/>
    </sheetView>
  </sheetViews>
  <sheetFormatPr defaultRowHeight="15" x14ac:dyDescent="0.25"/>
  <cols>
    <col min="1" max="2" width="2.7109375" customWidth="1"/>
    <col min="3" max="3" width="36" customWidth="1"/>
    <col min="4" max="4" width="18" customWidth="1"/>
    <col min="5" max="5" width="13.7109375" customWidth="1"/>
    <col min="6" max="6" width="13.5703125" customWidth="1"/>
    <col min="7" max="7" width="13.85546875" customWidth="1"/>
    <col min="8" max="8" width="11.42578125" style="1" customWidth="1"/>
    <col min="9" max="9" width="10.5703125" bestFit="1" customWidth="1"/>
    <col min="10" max="10" width="11.42578125" customWidth="1"/>
  </cols>
  <sheetData>
    <row r="3" spans="2:9" x14ac:dyDescent="0.25">
      <c r="C3" s="33" t="s">
        <v>46</v>
      </c>
    </row>
    <row r="4" spans="2:9" x14ac:dyDescent="0.25">
      <c r="C4" s="3" t="s">
        <v>48</v>
      </c>
    </row>
    <row r="6" spans="2:9" ht="21" x14ac:dyDescent="0.35">
      <c r="B6" s="36"/>
      <c r="C6" s="41" t="s">
        <v>44</v>
      </c>
      <c r="D6" s="36"/>
      <c r="E6" s="36"/>
      <c r="F6" s="36"/>
      <c r="G6" s="36"/>
    </row>
    <row r="7" spans="2:9" x14ac:dyDescent="0.25">
      <c r="B7" s="36"/>
      <c r="C7" s="30" t="s">
        <v>12</v>
      </c>
      <c r="D7" s="31"/>
      <c r="E7" s="31"/>
      <c r="F7" s="31"/>
      <c r="G7" s="31"/>
      <c r="H7" s="20"/>
    </row>
    <row r="8" spans="2:9" x14ac:dyDescent="0.25">
      <c r="B8" s="36"/>
      <c r="C8" s="3" t="s">
        <v>29</v>
      </c>
      <c r="D8" s="67" t="s">
        <v>30</v>
      </c>
      <c r="E8" s="68"/>
      <c r="F8" s="68"/>
      <c r="G8" s="68"/>
      <c r="H8" s="21"/>
    </row>
    <row r="9" spans="2:9" x14ac:dyDescent="0.25">
      <c r="B9" s="36"/>
      <c r="C9" s="3" t="s">
        <v>13</v>
      </c>
      <c r="D9" s="65" t="s">
        <v>28</v>
      </c>
      <c r="E9" s="66"/>
      <c r="F9" s="66"/>
      <c r="G9" s="66"/>
      <c r="H9" s="21"/>
    </row>
    <row r="10" spans="2:9" x14ac:dyDescent="0.25">
      <c r="B10" s="36"/>
      <c r="C10" s="3" t="s">
        <v>14</v>
      </c>
      <c r="D10" s="65" t="s">
        <v>27</v>
      </c>
      <c r="E10" s="66"/>
      <c r="F10" s="66"/>
      <c r="G10" s="66"/>
      <c r="H10" s="21"/>
    </row>
    <row r="11" spans="2:9" x14ac:dyDescent="0.25">
      <c r="B11" s="36"/>
      <c r="C11" s="3" t="s">
        <v>41</v>
      </c>
      <c r="D11" s="65" t="s">
        <v>42</v>
      </c>
      <c r="E11" s="66"/>
      <c r="F11" s="66"/>
      <c r="G11" s="66"/>
      <c r="H11" s="21"/>
    </row>
    <row r="12" spans="2:9" x14ac:dyDescent="0.25">
      <c r="B12" s="36"/>
      <c r="C12" s="3" t="s">
        <v>15</v>
      </c>
      <c r="D12" s="65" t="s">
        <v>45</v>
      </c>
      <c r="E12" s="66"/>
      <c r="F12" s="66"/>
      <c r="G12" s="66"/>
      <c r="H12" s="21"/>
    </row>
    <row r="13" spans="2:9" x14ac:dyDescent="0.25">
      <c r="B13" s="36"/>
      <c r="C13" s="3" t="s">
        <v>40</v>
      </c>
      <c r="D13" s="65" t="s">
        <v>43</v>
      </c>
      <c r="E13" s="66"/>
      <c r="F13" s="66"/>
      <c r="G13" s="66"/>
      <c r="H13" s="21"/>
    </row>
    <row r="14" spans="2:9" x14ac:dyDescent="0.25">
      <c r="B14" s="36"/>
      <c r="C14" s="3" t="s">
        <v>16</v>
      </c>
      <c r="D14" s="65" t="s">
        <v>39</v>
      </c>
      <c r="E14" s="66"/>
      <c r="F14" s="66"/>
      <c r="G14" s="66"/>
      <c r="H14" s="21"/>
    </row>
    <row r="15" spans="2:9" ht="44.45" customHeight="1" x14ac:dyDescent="0.35">
      <c r="B15" s="36"/>
      <c r="C15" s="49" t="s">
        <v>57</v>
      </c>
      <c r="D15" s="64"/>
      <c r="E15" s="64"/>
      <c r="F15" s="64"/>
      <c r="G15" s="64"/>
      <c r="H15" s="21"/>
      <c r="I15" s="43"/>
    </row>
    <row r="16" spans="2:9" ht="24" customHeight="1" x14ac:dyDescent="0.25">
      <c r="B16" s="36"/>
      <c r="C16" s="3" t="s">
        <v>52</v>
      </c>
      <c r="D16" s="61"/>
      <c r="E16" s="62"/>
      <c r="F16" s="62"/>
      <c r="G16" s="63"/>
      <c r="H16" s="21"/>
    </row>
    <row r="17" spans="2:10" ht="6" customHeight="1" x14ac:dyDescent="0.25">
      <c r="B17" s="36"/>
      <c r="C17" s="36"/>
      <c r="D17" s="8"/>
      <c r="E17" s="8"/>
      <c r="F17" s="8"/>
      <c r="G17" s="8"/>
    </row>
    <row r="18" spans="2:10" ht="28.5" customHeight="1" thickBot="1" x14ac:dyDescent="0.3">
      <c r="B18" s="36"/>
      <c r="C18" s="32"/>
      <c r="D18" s="47" t="s">
        <v>0</v>
      </c>
      <c r="E18" s="48" t="s">
        <v>10</v>
      </c>
      <c r="F18" s="48" t="s">
        <v>11</v>
      </c>
      <c r="G18" s="50" t="s">
        <v>53</v>
      </c>
      <c r="H18" s="50" t="s">
        <v>54</v>
      </c>
      <c r="I18" s="50" t="s">
        <v>55</v>
      </c>
      <c r="J18" s="50" t="s">
        <v>56</v>
      </c>
    </row>
    <row r="19" spans="2:10" ht="6" customHeight="1" thickTop="1" thickBot="1" x14ac:dyDescent="0.3">
      <c r="B19" s="36"/>
      <c r="C19" s="36"/>
      <c r="D19" s="8"/>
      <c r="E19" s="8"/>
      <c r="F19" s="8"/>
      <c r="G19" s="8"/>
      <c r="H19" s="8"/>
      <c r="I19" s="8"/>
      <c r="J19" s="8"/>
    </row>
    <row r="20" spans="2:10" ht="16.5" thickTop="1" thickBot="1" x14ac:dyDescent="0.3">
      <c r="B20" s="36"/>
      <c r="C20" s="2" t="s">
        <v>51</v>
      </c>
      <c r="D20" s="18"/>
      <c r="E20" s="18"/>
      <c r="F20" s="19"/>
      <c r="G20" s="24">
        <f>G31+G42+G53</f>
        <v>9240000</v>
      </c>
      <c r="H20" s="24">
        <f>H31+H42+H53</f>
        <v>8100000</v>
      </c>
      <c r="I20" s="24">
        <f>I31+I42+I53</f>
        <v>1140000</v>
      </c>
      <c r="J20" s="51">
        <f>I20/G20</f>
        <v>0.12337662337662338</v>
      </c>
    </row>
    <row r="21" spans="2:10" ht="6" customHeight="1" thickTop="1" x14ac:dyDescent="0.25">
      <c r="B21" s="36"/>
      <c r="C21" s="36"/>
      <c r="D21" s="8"/>
      <c r="E21" s="8"/>
      <c r="F21" s="8"/>
      <c r="G21" s="25"/>
      <c r="H21" s="25"/>
      <c r="I21" s="25"/>
      <c r="J21" s="52"/>
    </row>
    <row r="22" spans="2:10" ht="15.75" thickBot="1" x14ac:dyDescent="0.3">
      <c r="B22" s="36"/>
      <c r="C22" s="5" t="s">
        <v>1</v>
      </c>
      <c r="D22" s="6"/>
      <c r="E22" s="6"/>
      <c r="F22" s="6"/>
      <c r="G22" s="6"/>
      <c r="H22" s="6"/>
      <c r="I22" s="6"/>
      <c r="J22" s="53"/>
    </row>
    <row r="23" spans="2:10" ht="15.75" thickTop="1" x14ac:dyDescent="0.25">
      <c r="B23" s="36"/>
      <c r="C23" s="12" t="s">
        <v>2</v>
      </c>
      <c r="D23" s="43" t="s">
        <v>32</v>
      </c>
      <c r="E23" s="7">
        <v>30000</v>
      </c>
      <c r="F23" s="14">
        <v>36</v>
      </c>
      <c r="G23" s="15">
        <f>E23*F23</f>
        <v>1080000</v>
      </c>
      <c r="H23" s="15">
        <v>500000</v>
      </c>
      <c r="I23" s="15">
        <f>G23-H23</f>
        <v>580000</v>
      </c>
      <c r="J23" s="54">
        <f>I23/G23</f>
        <v>0.53703703703703709</v>
      </c>
    </row>
    <row r="24" spans="2:10" x14ac:dyDescent="0.25">
      <c r="B24" s="36"/>
      <c r="C24" s="13" t="s">
        <v>3</v>
      </c>
      <c r="D24" s="43" t="s">
        <v>31</v>
      </c>
      <c r="E24" s="7">
        <v>50000</v>
      </c>
      <c r="F24" s="44">
        <v>5</v>
      </c>
      <c r="G24" s="16">
        <f t="shared" ref="G24:G26" si="0">E24*F24</f>
        <v>250000</v>
      </c>
      <c r="H24" s="16">
        <v>100000</v>
      </c>
      <c r="I24" s="16">
        <f>G24-H24</f>
        <v>150000</v>
      </c>
      <c r="J24" s="55">
        <f>I24/G24</f>
        <v>0.6</v>
      </c>
    </row>
    <row r="25" spans="2:10" x14ac:dyDescent="0.25">
      <c r="B25" s="36"/>
      <c r="C25" s="13" t="s">
        <v>17</v>
      </c>
      <c r="D25" s="43" t="s">
        <v>26</v>
      </c>
      <c r="E25" s="7">
        <v>35000</v>
      </c>
      <c r="F25" s="44">
        <v>7</v>
      </c>
      <c r="G25" s="16">
        <f t="shared" si="0"/>
        <v>245000</v>
      </c>
      <c r="H25" s="16">
        <v>250000</v>
      </c>
      <c r="I25" s="16">
        <f t="shared" ref="I25:I30" si="1">G25-H25</f>
        <v>-5000</v>
      </c>
      <c r="J25" s="55">
        <f t="shared" ref="J25:J29" si="2">I25/G25</f>
        <v>-2.0408163265306121E-2</v>
      </c>
    </row>
    <row r="26" spans="2:10" x14ac:dyDescent="0.25">
      <c r="B26" s="36"/>
      <c r="C26" s="13" t="s">
        <v>18</v>
      </c>
      <c r="D26" s="43" t="s">
        <v>24</v>
      </c>
      <c r="E26" s="7">
        <v>75000</v>
      </c>
      <c r="F26" s="44">
        <v>2</v>
      </c>
      <c r="G26" s="16">
        <f t="shared" si="0"/>
        <v>150000</v>
      </c>
      <c r="H26" s="16">
        <v>160000</v>
      </c>
      <c r="I26" s="16">
        <f t="shared" si="1"/>
        <v>-10000</v>
      </c>
      <c r="J26" s="55">
        <f t="shared" si="2"/>
        <v>-6.6666666666666666E-2</v>
      </c>
    </row>
    <row r="27" spans="2:10" x14ac:dyDescent="0.25">
      <c r="B27" s="36"/>
      <c r="C27" s="13" t="s">
        <v>4</v>
      </c>
      <c r="D27" s="43" t="s">
        <v>5</v>
      </c>
      <c r="E27" s="7">
        <v>25000</v>
      </c>
      <c r="F27" s="44">
        <v>36</v>
      </c>
      <c r="G27" s="16">
        <f>E27*F27</f>
        <v>900000</v>
      </c>
      <c r="H27" s="16">
        <v>850000</v>
      </c>
      <c r="I27" s="16">
        <f t="shared" si="1"/>
        <v>50000</v>
      </c>
      <c r="J27" s="55">
        <f t="shared" si="2"/>
        <v>5.5555555555555552E-2</v>
      </c>
    </row>
    <row r="28" spans="2:10" x14ac:dyDescent="0.25">
      <c r="B28" s="36"/>
      <c r="C28" s="13" t="s">
        <v>6</v>
      </c>
      <c r="D28" s="43" t="s">
        <v>5</v>
      </c>
      <c r="E28" s="7">
        <v>20000</v>
      </c>
      <c r="F28" s="44">
        <f>12*1.5</f>
        <v>18</v>
      </c>
      <c r="G28" s="16">
        <f>E28*F28</f>
        <v>360000</v>
      </c>
      <c r="H28" s="16">
        <v>350000</v>
      </c>
      <c r="I28" s="16">
        <f t="shared" si="1"/>
        <v>10000</v>
      </c>
      <c r="J28" s="55">
        <f t="shared" si="2"/>
        <v>2.7777777777777776E-2</v>
      </c>
    </row>
    <row r="29" spans="2:10" x14ac:dyDescent="0.25">
      <c r="B29" s="36"/>
      <c r="C29" s="13" t="s">
        <v>7</v>
      </c>
      <c r="D29" s="43" t="s">
        <v>5</v>
      </c>
      <c r="E29" s="7">
        <v>30000</v>
      </c>
      <c r="F29" s="44">
        <f>12*1</f>
        <v>12</v>
      </c>
      <c r="G29" s="16">
        <f t="shared" ref="G29:G30" si="3">E29*F29</f>
        <v>360000</v>
      </c>
      <c r="H29" s="16">
        <v>340000</v>
      </c>
      <c r="I29" s="16">
        <f t="shared" si="1"/>
        <v>20000</v>
      </c>
      <c r="J29" s="55">
        <f t="shared" si="2"/>
        <v>5.5555555555555552E-2</v>
      </c>
    </row>
    <row r="30" spans="2:10" ht="15.75" thickBot="1" x14ac:dyDescent="0.3">
      <c r="B30" s="36"/>
      <c r="C30" s="13" t="s">
        <v>19</v>
      </c>
      <c r="D30" s="45" t="s">
        <v>25</v>
      </c>
      <c r="E30" s="4">
        <v>0</v>
      </c>
      <c r="F30" s="46">
        <v>0</v>
      </c>
      <c r="G30" s="17">
        <f t="shared" si="3"/>
        <v>0</v>
      </c>
      <c r="H30" s="17"/>
      <c r="I30" s="16">
        <f t="shared" si="1"/>
        <v>0</v>
      </c>
      <c r="J30" s="55"/>
    </row>
    <row r="31" spans="2:10" ht="15.75" thickTop="1" x14ac:dyDescent="0.25">
      <c r="B31" s="36"/>
      <c r="C31" s="9" t="s">
        <v>38</v>
      </c>
      <c r="D31" s="10"/>
      <c r="E31" s="10"/>
      <c r="F31" s="11"/>
      <c r="G31" s="22">
        <f>SUM(G23:G30)</f>
        <v>3345000</v>
      </c>
      <c r="H31" s="22">
        <f>SUM(H23:H30)</f>
        <v>2550000</v>
      </c>
      <c r="I31" s="22">
        <f>SUM(I23:I30)</f>
        <v>795000</v>
      </c>
      <c r="J31" s="56">
        <f>I31/G31</f>
        <v>0.23766816143497757</v>
      </c>
    </row>
    <row r="32" spans="2:10" ht="6" customHeight="1" x14ac:dyDescent="0.25">
      <c r="B32" s="36"/>
      <c r="C32" s="36"/>
      <c r="D32" s="8"/>
      <c r="E32" s="8"/>
      <c r="F32" s="8"/>
      <c r="G32" s="25"/>
      <c r="H32" s="25"/>
      <c r="I32" s="25"/>
      <c r="J32" s="52"/>
    </row>
    <row r="33" spans="2:10" ht="15.75" thickBot="1" x14ac:dyDescent="0.3">
      <c r="B33" s="36"/>
      <c r="C33" s="5" t="s">
        <v>8</v>
      </c>
      <c r="D33" s="6"/>
      <c r="E33" s="6"/>
      <c r="F33" s="6"/>
      <c r="G33" s="6"/>
      <c r="H33" s="6"/>
      <c r="I33" s="6"/>
      <c r="J33" s="53"/>
    </row>
    <row r="34" spans="2:10" ht="15.75" thickTop="1" x14ac:dyDescent="0.25">
      <c r="B34" s="36"/>
      <c r="C34" s="12" t="s">
        <v>2</v>
      </c>
      <c r="D34" s="43" t="s">
        <v>32</v>
      </c>
      <c r="E34" s="7">
        <v>15000</v>
      </c>
      <c r="F34" s="14">
        <v>30</v>
      </c>
      <c r="G34" s="15">
        <f>E34*F34</f>
        <v>450000</v>
      </c>
      <c r="H34" s="15">
        <v>410000</v>
      </c>
      <c r="I34" s="16">
        <f t="shared" ref="I34" si="4">G34-H34</f>
        <v>40000</v>
      </c>
      <c r="J34" s="55">
        <f>I34/G34</f>
        <v>8.8888888888888892E-2</v>
      </c>
    </row>
    <row r="35" spans="2:10" x14ac:dyDescent="0.25">
      <c r="B35" s="36"/>
      <c r="C35" s="13" t="s">
        <v>3</v>
      </c>
      <c r="D35" s="43" t="s">
        <v>33</v>
      </c>
      <c r="E35" s="7">
        <v>20000</v>
      </c>
      <c r="F35" s="44">
        <v>10</v>
      </c>
      <c r="G35" s="16">
        <f t="shared" ref="G35:G41" si="5">E35*F35</f>
        <v>200000</v>
      </c>
      <c r="H35" s="16">
        <v>190000</v>
      </c>
      <c r="I35" s="16">
        <f>G35-H35</f>
        <v>10000</v>
      </c>
      <c r="J35" s="55">
        <f>I35/G35</f>
        <v>0.05</v>
      </c>
    </row>
    <row r="36" spans="2:10" x14ac:dyDescent="0.25">
      <c r="B36" s="36"/>
      <c r="C36" s="13" t="s">
        <v>17</v>
      </c>
      <c r="D36" s="43" t="s">
        <v>32</v>
      </c>
      <c r="E36" s="7">
        <v>25000</v>
      </c>
      <c r="F36" s="44">
        <v>22</v>
      </c>
      <c r="G36" s="16">
        <f t="shared" si="5"/>
        <v>550000</v>
      </c>
      <c r="H36" s="16">
        <v>555000</v>
      </c>
      <c r="I36" s="16">
        <f t="shared" ref="I36:I41" si="6">G36-H36</f>
        <v>-5000</v>
      </c>
      <c r="J36" s="55">
        <f t="shared" ref="J36:J41" si="7">I36/G36</f>
        <v>-9.0909090909090905E-3</v>
      </c>
    </row>
    <row r="37" spans="2:10" x14ac:dyDescent="0.25">
      <c r="B37" s="36"/>
      <c r="C37" s="13" t="s">
        <v>18</v>
      </c>
      <c r="D37" s="43" t="s">
        <v>24</v>
      </c>
      <c r="E37" s="7">
        <v>100000</v>
      </c>
      <c r="F37" s="44">
        <v>5</v>
      </c>
      <c r="G37" s="16">
        <f t="shared" si="5"/>
        <v>500000</v>
      </c>
      <c r="H37" s="16">
        <v>485000</v>
      </c>
      <c r="I37" s="16">
        <f t="shared" si="6"/>
        <v>15000</v>
      </c>
      <c r="J37" s="55">
        <f t="shared" si="7"/>
        <v>0.03</v>
      </c>
    </row>
    <row r="38" spans="2:10" x14ac:dyDescent="0.25">
      <c r="B38" s="36"/>
      <c r="C38" s="13" t="s">
        <v>4</v>
      </c>
      <c r="D38" s="43" t="s">
        <v>5</v>
      </c>
      <c r="E38" s="7">
        <v>35000</v>
      </c>
      <c r="F38" s="44">
        <v>36</v>
      </c>
      <c r="G38" s="16">
        <f t="shared" si="5"/>
        <v>1260000</v>
      </c>
      <c r="H38" s="16">
        <v>1250000</v>
      </c>
      <c r="I38" s="16">
        <f t="shared" si="6"/>
        <v>10000</v>
      </c>
      <c r="J38" s="55">
        <f t="shared" si="7"/>
        <v>7.9365079365079361E-3</v>
      </c>
    </row>
    <row r="39" spans="2:10" x14ac:dyDescent="0.25">
      <c r="B39" s="36"/>
      <c r="C39" s="13" t="s">
        <v>6</v>
      </c>
      <c r="D39" s="43" t="s">
        <v>5</v>
      </c>
      <c r="E39" s="7">
        <v>35000</v>
      </c>
      <c r="F39" s="44">
        <v>36</v>
      </c>
      <c r="G39" s="16">
        <f t="shared" si="5"/>
        <v>1260000</v>
      </c>
      <c r="H39" s="16">
        <v>1225000</v>
      </c>
      <c r="I39" s="16">
        <f t="shared" si="6"/>
        <v>35000</v>
      </c>
      <c r="J39" s="55">
        <f t="shared" si="7"/>
        <v>2.7777777777777776E-2</v>
      </c>
    </row>
    <row r="40" spans="2:10" x14ac:dyDescent="0.25">
      <c r="B40" s="36"/>
      <c r="C40" s="13" t="s">
        <v>7</v>
      </c>
      <c r="D40" s="43" t="s">
        <v>5</v>
      </c>
      <c r="E40" s="7">
        <v>20000</v>
      </c>
      <c r="F40" s="44">
        <v>24</v>
      </c>
      <c r="G40" s="16">
        <f t="shared" si="5"/>
        <v>480000</v>
      </c>
      <c r="H40" s="16">
        <v>485000</v>
      </c>
      <c r="I40" s="16">
        <f t="shared" si="6"/>
        <v>-5000</v>
      </c>
      <c r="J40" s="55">
        <f t="shared" si="7"/>
        <v>-1.0416666666666666E-2</v>
      </c>
    </row>
    <row r="41" spans="2:10" ht="15.75" thickBot="1" x14ac:dyDescent="0.3">
      <c r="B41" s="36"/>
      <c r="C41" s="13" t="s">
        <v>19</v>
      </c>
      <c r="D41" s="45" t="s">
        <v>34</v>
      </c>
      <c r="E41" s="4">
        <v>25000</v>
      </c>
      <c r="F41" s="46">
        <v>10</v>
      </c>
      <c r="G41" s="17">
        <f t="shared" si="5"/>
        <v>250000</v>
      </c>
      <c r="H41" s="17">
        <v>50000</v>
      </c>
      <c r="I41" s="16">
        <f t="shared" si="6"/>
        <v>200000</v>
      </c>
      <c r="J41" s="55">
        <f t="shared" si="7"/>
        <v>0.8</v>
      </c>
    </row>
    <row r="42" spans="2:10" ht="15.75" thickTop="1" x14ac:dyDescent="0.25">
      <c r="B42" s="36"/>
      <c r="C42" s="9" t="s">
        <v>23</v>
      </c>
      <c r="D42" s="10"/>
      <c r="E42" s="10"/>
      <c r="F42" s="11"/>
      <c r="G42" s="22">
        <f>SUM(G34:G41)</f>
        <v>4950000</v>
      </c>
      <c r="H42" s="22">
        <f>SUM(H34:H41)</f>
        <v>4650000</v>
      </c>
      <c r="I42" s="22">
        <f>SUM(I34:I41)</f>
        <v>300000</v>
      </c>
      <c r="J42" s="56">
        <f>I42/G42</f>
        <v>6.0606060606060608E-2</v>
      </c>
    </row>
    <row r="43" spans="2:10" ht="6.6" customHeight="1" x14ac:dyDescent="0.25">
      <c r="B43" s="36"/>
      <c r="C43" s="36"/>
      <c r="D43" s="8"/>
      <c r="E43" s="8"/>
      <c r="F43" s="8"/>
      <c r="G43" s="25"/>
      <c r="H43" s="25"/>
      <c r="I43" s="25"/>
      <c r="J43" s="52"/>
    </row>
    <row r="44" spans="2:10" ht="15.75" thickBot="1" x14ac:dyDescent="0.3">
      <c r="B44" s="36"/>
      <c r="C44" s="5" t="s">
        <v>9</v>
      </c>
      <c r="D44" s="6"/>
      <c r="E44" s="6"/>
      <c r="F44" s="6"/>
      <c r="G44" s="6"/>
      <c r="H44" s="6"/>
      <c r="I44" s="6"/>
      <c r="J44" s="53"/>
    </row>
    <row r="45" spans="2:10" ht="15.75" thickTop="1" x14ac:dyDescent="0.25">
      <c r="B45" s="36"/>
      <c r="C45" s="12" t="s">
        <v>2</v>
      </c>
      <c r="D45" s="43" t="s">
        <v>35</v>
      </c>
      <c r="E45" s="7">
        <v>75000</v>
      </c>
      <c r="F45" s="14">
        <v>1</v>
      </c>
      <c r="G45" s="15">
        <f t="shared" ref="G45:G52" si="8">E45*F45</f>
        <v>75000</v>
      </c>
      <c r="H45" s="15">
        <v>65000</v>
      </c>
      <c r="I45" s="15">
        <f>G45-H45</f>
        <v>10000</v>
      </c>
      <c r="J45" s="55">
        <f>I45/G45</f>
        <v>0.13333333333333333</v>
      </c>
    </row>
    <row r="46" spans="2:10" x14ac:dyDescent="0.25">
      <c r="B46" s="36"/>
      <c r="C46" s="13" t="s">
        <v>3</v>
      </c>
      <c r="D46" s="43" t="s">
        <v>36</v>
      </c>
      <c r="E46" s="7">
        <v>15000</v>
      </c>
      <c r="F46" s="44">
        <v>2</v>
      </c>
      <c r="G46" s="16">
        <f t="shared" si="8"/>
        <v>30000</v>
      </c>
      <c r="H46" s="16">
        <v>25000</v>
      </c>
      <c r="I46" s="16">
        <f>G46-H46</f>
        <v>5000</v>
      </c>
      <c r="J46" s="55">
        <f>I46/G46</f>
        <v>0.16666666666666666</v>
      </c>
    </row>
    <row r="47" spans="2:10" x14ac:dyDescent="0.25">
      <c r="B47" s="36"/>
      <c r="C47" s="13" t="s">
        <v>17</v>
      </c>
      <c r="D47" s="43" t="s">
        <v>37</v>
      </c>
      <c r="E47" s="7">
        <v>500</v>
      </c>
      <c r="F47" s="44">
        <v>50</v>
      </c>
      <c r="G47" s="16">
        <f t="shared" si="8"/>
        <v>25000</v>
      </c>
      <c r="H47" s="16">
        <v>20000</v>
      </c>
      <c r="I47" s="16">
        <f t="shared" ref="I47:I52" si="9">G47-H47</f>
        <v>5000</v>
      </c>
      <c r="J47" s="55">
        <f t="shared" ref="J47:J51" si="10">I47/G47</f>
        <v>0.2</v>
      </c>
    </row>
    <row r="48" spans="2:10" x14ac:dyDescent="0.25">
      <c r="B48" s="36"/>
      <c r="C48" s="13" t="s">
        <v>18</v>
      </c>
      <c r="D48" s="43" t="s">
        <v>24</v>
      </c>
      <c r="E48" s="7">
        <v>80000</v>
      </c>
      <c r="F48" s="44">
        <v>2</v>
      </c>
      <c r="G48" s="16">
        <f t="shared" si="8"/>
        <v>160000</v>
      </c>
      <c r="H48" s="16">
        <v>150000</v>
      </c>
      <c r="I48" s="16">
        <f t="shared" si="9"/>
        <v>10000</v>
      </c>
      <c r="J48" s="55">
        <f t="shared" si="10"/>
        <v>6.25E-2</v>
      </c>
    </row>
    <row r="49" spans="2:12" x14ac:dyDescent="0.25">
      <c r="B49" s="36"/>
      <c r="C49" s="13" t="s">
        <v>4</v>
      </c>
      <c r="D49" s="43" t="s">
        <v>5</v>
      </c>
      <c r="E49" s="7">
        <v>20000</v>
      </c>
      <c r="F49" s="44">
        <v>12</v>
      </c>
      <c r="G49" s="16">
        <f t="shared" si="8"/>
        <v>240000</v>
      </c>
      <c r="H49" s="16">
        <v>235000</v>
      </c>
      <c r="I49" s="16">
        <f t="shared" si="9"/>
        <v>5000</v>
      </c>
      <c r="J49" s="55">
        <f t="shared" si="10"/>
        <v>2.0833333333333332E-2</v>
      </c>
    </row>
    <row r="50" spans="2:12" x14ac:dyDescent="0.25">
      <c r="B50" s="36"/>
      <c r="C50" s="13" t="s">
        <v>6</v>
      </c>
      <c r="D50" s="43" t="s">
        <v>5</v>
      </c>
      <c r="E50" s="7">
        <v>20000</v>
      </c>
      <c r="F50" s="44">
        <v>12</v>
      </c>
      <c r="G50" s="16">
        <f t="shared" si="8"/>
        <v>240000</v>
      </c>
      <c r="H50" s="16">
        <v>240000</v>
      </c>
      <c r="I50" s="16">
        <f t="shared" si="9"/>
        <v>0</v>
      </c>
      <c r="J50" s="55">
        <f t="shared" si="10"/>
        <v>0</v>
      </c>
    </row>
    <row r="51" spans="2:12" x14ac:dyDescent="0.25">
      <c r="B51" s="36"/>
      <c r="C51" s="13" t="s">
        <v>7</v>
      </c>
      <c r="D51" s="43" t="s">
        <v>5</v>
      </c>
      <c r="E51" s="7">
        <v>35000</v>
      </c>
      <c r="F51" s="44">
        <v>5</v>
      </c>
      <c r="G51" s="16">
        <f t="shared" si="8"/>
        <v>175000</v>
      </c>
      <c r="H51" s="16">
        <v>165000</v>
      </c>
      <c r="I51" s="16">
        <f t="shared" si="9"/>
        <v>10000</v>
      </c>
      <c r="J51" s="55">
        <f t="shared" si="10"/>
        <v>5.7142857142857141E-2</v>
      </c>
    </row>
    <row r="52" spans="2:12" ht="15.75" thickBot="1" x14ac:dyDescent="0.3">
      <c r="B52" s="36"/>
      <c r="C52" s="13" t="s">
        <v>19</v>
      </c>
      <c r="D52" s="45" t="s">
        <v>34</v>
      </c>
      <c r="E52" s="4">
        <v>0</v>
      </c>
      <c r="F52" s="46">
        <v>0</v>
      </c>
      <c r="G52" s="17">
        <f t="shared" si="8"/>
        <v>0</v>
      </c>
      <c r="H52" s="17"/>
      <c r="I52" s="16">
        <f t="shared" si="9"/>
        <v>0</v>
      </c>
      <c r="J52" s="55"/>
    </row>
    <row r="53" spans="2:12" ht="15.75" thickTop="1" x14ac:dyDescent="0.25">
      <c r="B53" s="36"/>
      <c r="C53" s="9" t="s">
        <v>22</v>
      </c>
      <c r="D53" s="10"/>
      <c r="E53" s="10"/>
      <c r="F53" s="11"/>
      <c r="G53" s="22">
        <f>SUM(G45:G52)</f>
        <v>945000</v>
      </c>
      <c r="H53" s="22">
        <f>SUM(H45:H52)</f>
        <v>900000</v>
      </c>
      <c r="I53" s="22">
        <f>SUM(I45:I52)</f>
        <v>45000</v>
      </c>
      <c r="J53" s="56">
        <f>I53/G53</f>
        <v>4.7619047619047616E-2</v>
      </c>
    </row>
    <row r="54" spans="2:12" ht="8.25" customHeight="1" thickBot="1" x14ac:dyDescent="0.3">
      <c r="B54" s="36"/>
      <c r="C54" s="39"/>
      <c r="D54" s="39"/>
      <c r="E54" s="39"/>
      <c r="F54" s="39"/>
      <c r="G54" s="40"/>
      <c r="H54" s="40"/>
      <c r="I54" s="40"/>
      <c r="J54" s="57"/>
    </row>
    <row r="55" spans="2:12" ht="15.75" thickTop="1" x14ac:dyDescent="0.25">
      <c r="B55" s="36"/>
      <c r="C55" s="34" t="s">
        <v>49</v>
      </c>
      <c r="D55" s="9"/>
      <c r="E55" s="10"/>
      <c r="F55" s="11"/>
      <c r="G55" s="22">
        <f>SUM(G31+G42+G53)</f>
        <v>9240000</v>
      </c>
      <c r="H55" s="22">
        <f>SUM(H31+H42+H53)</f>
        <v>8100000</v>
      </c>
      <c r="I55" s="22">
        <f>SUM(I31+I42+I53)</f>
        <v>1140000</v>
      </c>
      <c r="J55" s="56">
        <f>I55/G55</f>
        <v>0.12337662337662338</v>
      </c>
    </row>
    <row r="56" spans="2:12" ht="8.25" customHeight="1" thickBot="1" x14ac:dyDescent="0.3">
      <c r="B56" s="36"/>
      <c r="C56" s="37"/>
      <c r="D56" s="37"/>
      <c r="E56" s="37"/>
      <c r="F56" s="37"/>
      <c r="G56" s="38"/>
      <c r="H56" s="38"/>
      <c r="I56" s="38"/>
      <c r="J56" s="58"/>
    </row>
    <row r="57" spans="2:12" ht="15.75" thickTop="1" x14ac:dyDescent="0.25">
      <c r="B57" s="36"/>
      <c r="C57" s="9" t="s">
        <v>20</v>
      </c>
      <c r="D57" s="10"/>
      <c r="E57" s="10"/>
      <c r="F57" s="10"/>
      <c r="G57" s="35"/>
      <c r="H57" s="35"/>
      <c r="I57" s="35"/>
      <c r="J57" s="59"/>
      <c r="K57" s="42"/>
      <c r="L57" s="42"/>
    </row>
    <row r="58" spans="2:12" ht="15.75" thickBot="1" x14ac:dyDescent="0.3">
      <c r="B58" s="36"/>
      <c r="C58" s="13" t="s">
        <v>47</v>
      </c>
      <c r="D58" s="8"/>
      <c r="E58" s="8"/>
      <c r="F58" s="23"/>
      <c r="G58" s="16">
        <f>(G55)/100*7</f>
        <v>646800</v>
      </c>
      <c r="H58" s="16">
        <f>(H55)/100*7</f>
        <v>567000</v>
      </c>
      <c r="I58" s="16">
        <f>(I55)/100*7</f>
        <v>79800</v>
      </c>
      <c r="J58" s="55">
        <f>I58/G58</f>
        <v>0.12337662337662338</v>
      </c>
    </row>
    <row r="59" spans="2:12" ht="15.75" thickTop="1" x14ac:dyDescent="0.25">
      <c r="B59" s="36"/>
      <c r="C59" s="9" t="s">
        <v>21</v>
      </c>
      <c r="D59" s="10"/>
      <c r="E59" s="10"/>
      <c r="F59" s="11"/>
      <c r="G59" s="22">
        <f>SUM(G58:G58)</f>
        <v>646800</v>
      </c>
      <c r="H59" s="22">
        <f>SUM(H58:H58)</f>
        <v>567000</v>
      </c>
      <c r="I59" s="22">
        <f>SUM(I58:I58)</f>
        <v>79800</v>
      </c>
      <c r="J59" s="56">
        <f>I59/G59</f>
        <v>0.12337662337662338</v>
      </c>
    </row>
    <row r="60" spans="2:12" ht="6" customHeight="1" thickBot="1" x14ac:dyDescent="0.3">
      <c r="B60" s="36"/>
      <c r="C60" s="36"/>
      <c r="D60" s="8"/>
      <c r="E60" s="8"/>
      <c r="F60" s="8"/>
      <c r="G60" s="25"/>
      <c r="H60" s="25"/>
      <c r="I60" s="25"/>
      <c r="J60" s="52"/>
    </row>
    <row r="61" spans="2:12" ht="28.5" customHeight="1" thickTop="1" x14ac:dyDescent="0.25">
      <c r="B61" s="36"/>
      <c r="C61" s="26" t="s">
        <v>50</v>
      </c>
      <c r="D61" s="28"/>
      <c r="E61" s="28"/>
      <c r="F61" s="29"/>
      <c r="G61" s="27">
        <f>G55+G59</f>
        <v>9886800</v>
      </c>
      <c r="H61" s="27">
        <f>H55+H59</f>
        <v>8667000</v>
      </c>
      <c r="I61" s="27">
        <f>I55+I59</f>
        <v>1219800</v>
      </c>
      <c r="J61" s="60">
        <f>I61/G61</f>
        <v>0.12337662337662338</v>
      </c>
    </row>
    <row r="62" spans="2:12" x14ac:dyDescent="0.25">
      <c r="B62" s="36"/>
      <c r="C62" s="36"/>
      <c r="D62" s="36"/>
      <c r="E62" s="36"/>
      <c r="F62" s="36"/>
      <c r="G62" s="36"/>
      <c r="H62" s="36"/>
      <c r="I62" s="36"/>
      <c r="J62" s="36"/>
    </row>
  </sheetData>
  <mergeCells count="9">
    <mergeCell ref="D16:G16"/>
    <mergeCell ref="D15:G15"/>
    <mergeCell ref="D14:G14"/>
    <mergeCell ref="D8:G8"/>
    <mergeCell ref="D9:G9"/>
    <mergeCell ref="D10:G10"/>
    <mergeCell ref="D11:G11"/>
    <mergeCell ref="D12:G12"/>
    <mergeCell ref="D13:G13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Interim accounts</vt:lpstr>
      <vt:lpstr>'Interim accounts'!Udskriftsområde</vt:lpstr>
    </vt:vector>
  </TitlesOfParts>
  <Company>Deloitte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Maibritt Richmann Kallehauge Brask</dc:creator>
  <cp:lastModifiedBy>Caroline Helt Jessen</cp:lastModifiedBy>
  <cp:lastPrinted>2018-04-11T19:04:45Z</cp:lastPrinted>
  <dcterms:created xsi:type="dcterms:W3CDTF">2018-04-11T07:55:07Z</dcterms:created>
  <dcterms:modified xsi:type="dcterms:W3CDTF">2020-04-03T15:05:52Z</dcterms:modified>
</cp:coreProperties>
</file>