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C:\Users\katknu\Desktop\"/>
    </mc:Choice>
  </mc:AlternateContent>
  <xr:revisionPtr revIDLastSave="0" documentId="8_{D652F6A0-6B89-4E6A-B099-D303A0E4AB4D}" xr6:coauthVersionLast="47" xr6:coauthVersionMax="47" xr10:uidLastSave="{00000000-0000-0000-0000-000000000000}"/>
  <bookViews>
    <workbookView xWindow="-120" yWindow="-120" windowWidth="29040" windowHeight="17520" tabRatio="709" xr2:uid="{00000000-000D-0000-FFFF-FFFF00000000}"/>
  </bookViews>
  <sheets>
    <sheet name="Annex 2 Budget Summary" sheetId="11" r:id="rId1"/>
    <sheet name="Annex 2A Geo., outcome and hum." sheetId="15" r:id="rId2"/>
    <sheet name="Annex 2B Geo. and cost cat." sheetId="4" r:id="rId3"/>
    <sheet name="Annex 2G Blended Finance" sheetId="16" r:id="rId4"/>
  </sheets>
  <definedNames>
    <definedName name="_xlnm.Print_Area" localSheetId="0">'Annex 2 Budget Summary'!$A$1:$K$69</definedName>
    <definedName name="_xlnm.Print_Area" localSheetId="1">'Annex 2A Geo., outcome and hum.'!$A$1:$AB$122</definedName>
    <definedName name="_xlnm.Print_Area" localSheetId="2">'Annex 2B Geo. and cost cat.'!$A$1:$N$121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2" i="16" l="1"/>
  <c r="N22" i="16"/>
  <c r="M22" i="16"/>
  <c r="L22" i="16"/>
  <c r="K22" i="16"/>
  <c r="P21" i="16"/>
  <c r="P20" i="16"/>
  <c r="P18" i="16"/>
  <c r="P22" i="16" s="1"/>
  <c r="N12" i="16"/>
  <c r="M12" i="16"/>
  <c r="L12" i="16"/>
  <c r="K12" i="16"/>
  <c r="O7" i="16"/>
  <c r="O12" i="16" s="1"/>
  <c r="O6" i="16"/>
  <c r="P6" i="16" s="1"/>
  <c r="P7" i="16" l="1"/>
  <c r="M110" i="4" l="1"/>
  <c r="G110" i="4"/>
  <c r="I110" i="4"/>
  <c r="K110" i="4"/>
  <c r="E110" i="4"/>
  <c r="M81" i="4"/>
  <c r="K81" i="4"/>
  <c r="I81" i="4"/>
  <c r="G81" i="4"/>
  <c r="E81" i="4"/>
  <c r="M75" i="4"/>
  <c r="K75" i="4"/>
  <c r="I75" i="4"/>
  <c r="G75" i="4"/>
  <c r="E75" i="4"/>
  <c r="M69" i="4"/>
  <c r="K69" i="4"/>
  <c r="I69" i="4"/>
  <c r="G69" i="4"/>
  <c r="E69" i="4"/>
  <c r="M63" i="4"/>
  <c r="K63" i="4"/>
  <c r="I63" i="4"/>
  <c r="G63" i="4"/>
  <c r="E63" i="4"/>
  <c r="E87" i="4" s="1"/>
  <c r="F63" i="4" s="1"/>
  <c r="M54" i="4"/>
  <c r="K54" i="4"/>
  <c r="I54" i="4"/>
  <c r="G54" i="4"/>
  <c r="E54" i="4"/>
  <c r="M48" i="4"/>
  <c r="K48" i="4"/>
  <c r="I48" i="4"/>
  <c r="G48" i="4"/>
  <c r="E48" i="4"/>
  <c r="M42" i="4"/>
  <c r="K42" i="4"/>
  <c r="I42" i="4"/>
  <c r="G42" i="4"/>
  <c r="E42" i="4"/>
  <c r="M36" i="4"/>
  <c r="K36" i="4"/>
  <c r="I36" i="4"/>
  <c r="G36" i="4"/>
  <c r="E36" i="4"/>
  <c r="Y110" i="15"/>
  <c r="T110" i="15"/>
  <c r="O110" i="15"/>
  <c r="J110" i="15"/>
  <c r="E110" i="15"/>
  <c r="Y81" i="15"/>
  <c r="T81" i="15"/>
  <c r="V81" i="15" s="1"/>
  <c r="O81" i="15"/>
  <c r="J81" i="15"/>
  <c r="L81" i="15" s="1"/>
  <c r="M81" i="15" s="1"/>
  <c r="E81" i="15"/>
  <c r="Y75" i="15"/>
  <c r="T75" i="15"/>
  <c r="O75" i="15"/>
  <c r="Q75" i="15" s="1"/>
  <c r="R75" i="15" s="1"/>
  <c r="J75" i="15"/>
  <c r="E75" i="15"/>
  <c r="Y69" i="15"/>
  <c r="AA69" i="15" s="1"/>
  <c r="T69" i="15"/>
  <c r="V69" i="15" s="1"/>
  <c r="W69" i="15" s="1"/>
  <c r="O69" i="15"/>
  <c r="Q69" i="15" s="1"/>
  <c r="J69" i="15"/>
  <c r="L69" i="15" s="1"/>
  <c r="E69" i="15"/>
  <c r="Y63" i="15"/>
  <c r="T63" i="15"/>
  <c r="O63" i="15"/>
  <c r="Q63" i="15" s="1"/>
  <c r="J63" i="15"/>
  <c r="E63" i="15"/>
  <c r="E87" i="15" s="1"/>
  <c r="E90" i="15"/>
  <c r="G90" i="15" s="1"/>
  <c r="J90" i="15"/>
  <c r="L90" i="15" s="1"/>
  <c r="O90" i="15"/>
  <c r="Q90" i="15" s="1"/>
  <c r="R90" i="15" s="1"/>
  <c r="T90" i="15"/>
  <c r="V90" i="15"/>
  <c r="Y90" i="15"/>
  <c r="AB90" i="15" s="1"/>
  <c r="AA90" i="15"/>
  <c r="Y54" i="15"/>
  <c r="AA54" i="15" s="1"/>
  <c r="AB54" i="15" s="1"/>
  <c r="T54" i="15"/>
  <c r="O54" i="15"/>
  <c r="J54" i="15"/>
  <c r="E54" i="15"/>
  <c r="G54" i="15" s="1"/>
  <c r="H54" i="15" s="1"/>
  <c r="Y48" i="15"/>
  <c r="T48" i="15"/>
  <c r="O48" i="15"/>
  <c r="J48" i="15"/>
  <c r="L48" i="15" s="1"/>
  <c r="M48" i="15" s="1"/>
  <c r="E48" i="15"/>
  <c r="Y42" i="15"/>
  <c r="AA42" i="15" s="1"/>
  <c r="T42" i="15"/>
  <c r="O42" i="15"/>
  <c r="Q42" i="15" s="1"/>
  <c r="R42" i="15" s="1"/>
  <c r="J42" i="15"/>
  <c r="E42" i="15"/>
  <c r="Y36" i="15"/>
  <c r="T36" i="15"/>
  <c r="O36" i="15"/>
  <c r="J36" i="15"/>
  <c r="L36" i="15" s="1"/>
  <c r="E36" i="15"/>
  <c r="D69" i="11"/>
  <c r="F69" i="11"/>
  <c r="H69" i="11"/>
  <c r="J69" i="11"/>
  <c r="B69" i="11"/>
  <c r="F65" i="11"/>
  <c r="H65" i="11"/>
  <c r="J65" i="11"/>
  <c r="F66" i="11"/>
  <c r="H66" i="11"/>
  <c r="J66" i="11"/>
  <c r="D66" i="11"/>
  <c r="B66" i="11"/>
  <c r="D65" i="11"/>
  <c r="B65" i="11"/>
  <c r="B9" i="11"/>
  <c r="D9" i="11" s="1"/>
  <c r="F9" i="11" s="1"/>
  <c r="H9" i="11" s="1"/>
  <c r="J9" i="11" s="1"/>
  <c r="J6" i="15"/>
  <c r="O6" i="15" s="1"/>
  <c r="T6" i="15" s="1"/>
  <c r="Y6" i="15" s="1"/>
  <c r="D7" i="11"/>
  <c r="F7" i="11" s="1"/>
  <c r="H7" i="11" s="1"/>
  <c r="J7" i="11" s="1"/>
  <c r="K6" i="4"/>
  <c r="Y118" i="15"/>
  <c r="J44" i="11"/>
  <c r="J52" i="11"/>
  <c r="Y9" i="15"/>
  <c r="AA9" i="15" s="1"/>
  <c r="Y15" i="15"/>
  <c r="AA15" i="15" s="1"/>
  <c r="Y21" i="15"/>
  <c r="AA21" i="15"/>
  <c r="AB21" i="15"/>
  <c r="Y27" i="15"/>
  <c r="AA27" i="15" s="1"/>
  <c r="Y96" i="15"/>
  <c r="AA96" i="15" s="1"/>
  <c r="AB96" i="15" s="1"/>
  <c r="Y102" i="15"/>
  <c r="AA102" i="15" s="1"/>
  <c r="Y112" i="15"/>
  <c r="J20" i="11" s="1"/>
  <c r="Y113" i="15"/>
  <c r="J21" i="11" s="1"/>
  <c r="Y114" i="15"/>
  <c r="J22" i="11" s="1"/>
  <c r="Y116" i="15"/>
  <c r="J24" i="11" s="1"/>
  <c r="M9" i="4"/>
  <c r="M33" i="4" s="1"/>
  <c r="M15" i="4"/>
  <c r="M21" i="4"/>
  <c r="M27" i="4"/>
  <c r="M90" i="4"/>
  <c r="M96" i="4"/>
  <c r="M102" i="4"/>
  <c r="M112" i="4"/>
  <c r="J39" i="11" s="1"/>
  <c r="M113" i="4"/>
  <c r="J40" i="11" s="1"/>
  <c r="M114" i="4"/>
  <c r="J41" i="11" s="1"/>
  <c r="M115" i="4"/>
  <c r="J42" i="11" s="1"/>
  <c r="M116" i="4"/>
  <c r="J43" i="11" s="1"/>
  <c r="M118" i="4"/>
  <c r="N9" i="4" l="1"/>
  <c r="N33" i="4"/>
  <c r="F81" i="4"/>
  <c r="F75" i="4"/>
  <c r="F69" i="4"/>
  <c r="I87" i="4"/>
  <c r="J87" i="4" s="1"/>
  <c r="G87" i="4"/>
  <c r="H87" i="4" s="1"/>
  <c r="J81" i="4"/>
  <c r="H81" i="4"/>
  <c r="F87" i="4"/>
  <c r="K87" i="4"/>
  <c r="L87" i="4" s="1"/>
  <c r="M87" i="4"/>
  <c r="N87" i="4" s="1"/>
  <c r="J63" i="4"/>
  <c r="K60" i="4"/>
  <c r="L60" i="4" s="1"/>
  <c r="G60" i="4"/>
  <c r="H48" i="4" s="1"/>
  <c r="E60" i="4"/>
  <c r="F36" i="4" s="1"/>
  <c r="M60" i="4"/>
  <c r="N60" i="4" s="1"/>
  <c r="F42" i="4"/>
  <c r="F48" i="4"/>
  <c r="H42" i="4"/>
  <c r="H60" i="4"/>
  <c r="L48" i="4"/>
  <c r="H54" i="4"/>
  <c r="L54" i="4"/>
  <c r="L42" i="4"/>
  <c r="L36" i="4"/>
  <c r="I60" i="4"/>
  <c r="J60" i="4" s="1"/>
  <c r="J48" i="11"/>
  <c r="Y87" i="15"/>
  <c r="AA63" i="15"/>
  <c r="G63" i="15"/>
  <c r="H63" i="15" s="1"/>
  <c r="AB63" i="15"/>
  <c r="Q87" i="15"/>
  <c r="J87" i="15"/>
  <c r="L75" i="15"/>
  <c r="M75" i="15" s="1"/>
  <c r="G81" i="15"/>
  <c r="H81" i="15" s="1"/>
  <c r="AA81" i="15"/>
  <c r="AB81" i="15" s="1"/>
  <c r="AB69" i="15"/>
  <c r="O87" i="15"/>
  <c r="G75" i="15"/>
  <c r="H75" i="15" s="1"/>
  <c r="R63" i="15"/>
  <c r="W81" i="15"/>
  <c r="V63" i="15"/>
  <c r="R69" i="15"/>
  <c r="L63" i="15"/>
  <c r="M63" i="15" s="1"/>
  <c r="V75" i="15"/>
  <c r="W75" i="15" s="1"/>
  <c r="T87" i="15"/>
  <c r="G69" i="15"/>
  <c r="G87" i="15" s="1"/>
  <c r="Q81" i="15"/>
  <c r="R81" i="15" s="1"/>
  <c r="AA75" i="15"/>
  <c r="AA87" i="15" s="1"/>
  <c r="M69" i="15"/>
  <c r="O60" i="15"/>
  <c r="T60" i="15"/>
  <c r="W90" i="15"/>
  <c r="M90" i="15"/>
  <c r="V36" i="15"/>
  <c r="W36" i="15" s="1"/>
  <c r="H90" i="15"/>
  <c r="Y115" i="15"/>
  <c r="J23" i="11" s="1"/>
  <c r="J26" i="11" s="1"/>
  <c r="K20" i="11" s="1"/>
  <c r="J60" i="15"/>
  <c r="V48" i="15"/>
  <c r="W48" i="15" s="1"/>
  <c r="M36" i="15"/>
  <c r="L42" i="15"/>
  <c r="G48" i="15"/>
  <c r="H48" i="15" s="1"/>
  <c r="V54" i="15"/>
  <c r="W54" i="15" s="1"/>
  <c r="G42" i="15"/>
  <c r="H42" i="15" s="1"/>
  <c r="Q54" i="15"/>
  <c r="R54" i="15" s="1"/>
  <c r="AA48" i="15"/>
  <c r="AB48" i="15" s="1"/>
  <c r="AB42" i="15"/>
  <c r="E60" i="15"/>
  <c r="Y60" i="15"/>
  <c r="Q36" i="15"/>
  <c r="R36" i="15" s="1"/>
  <c r="G36" i="15"/>
  <c r="H36" i="15" s="1"/>
  <c r="AA36" i="15"/>
  <c r="V42" i="15"/>
  <c r="Q48" i="15"/>
  <c r="R48" i="15" s="1"/>
  <c r="L54" i="15"/>
  <c r="M54" i="15" s="1"/>
  <c r="Y33" i="15"/>
  <c r="J45" i="11"/>
  <c r="K44" i="11" s="1"/>
  <c r="AA33" i="15"/>
  <c r="AB9" i="15"/>
  <c r="AA108" i="15"/>
  <c r="Y108" i="15"/>
  <c r="AB27" i="15"/>
  <c r="AB102" i="15"/>
  <c r="AB108" i="15" s="1"/>
  <c r="AB15" i="15"/>
  <c r="AA118" i="15"/>
  <c r="AB118" i="15" s="1"/>
  <c r="N27" i="4"/>
  <c r="N21" i="4"/>
  <c r="M108" i="4"/>
  <c r="N15" i="4"/>
  <c r="H69" i="4" l="1"/>
  <c r="J69" i="4"/>
  <c r="L69" i="4"/>
  <c r="H75" i="4"/>
  <c r="H63" i="4"/>
  <c r="L75" i="4"/>
  <c r="L63" i="4"/>
  <c r="N81" i="4"/>
  <c r="N63" i="4"/>
  <c r="J75" i="4"/>
  <c r="H36" i="4"/>
  <c r="L81" i="4"/>
  <c r="N75" i="4"/>
  <c r="N69" i="4"/>
  <c r="F54" i="4"/>
  <c r="F60" i="4"/>
  <c r="N42" i="4"/>
  <c r="N54" i="4"/>
  <c r="N36" i="4"/>
  <c r="N48" i="4"/>
  <c r="J48" i="4"/>
  <c r="J42" i="4"/>
  <c r="J54" i="4"/>
  <c r="J36" i="4"/>
  <c r="J51" i="11"/>
  <c r="J53" i="11" s="1"/>
  <c r="J67" i="11" s="1"/>
  <c r="H69" i="15"/>
  <c r="Y120" i="15"/>
  <c r="V87" i="15"/>
  <c r="AB33" i="15"/>
  <c r="H87" i="15"/>
  <c r="R87" i="15"/>
  <c r="AB75" i="15"/>
  <c r="AB87" i="15" s="1"/>
  <c r="L87" i="15"/>
  <c r="M87" i="15"/>
  <c r="W63" i="15"/>
  <c r="W87" i="15" s="1"/>
  <c r="L60" i="15"/>
  <c r="AA60" i="15"/>
  <c r="V60" i="15"/>
  <c r="H60" i="15"/>
  <c r="G60" i="15"/>
  <c r="W42" i="15"/>
  <c r="W60" i="15" s="1"/>
  <c r="M42" i="15"/>
  <c r="M60" i="15" s="1"/>
  <c r="R60" i="15"/>
  <c r="Q60" i="15"/>
  <c r="AB36" i="15"/>
  <c r="AB60" i="15" s="1"/>
  <c r="AA110" i="15"/>
  <c r="Z110" i="15" s="1"/>
  <c r="K40" i="11"/>
  <c r="K42" i="11"/>
  <c r="K26" i="11"/>
  <c r="K45" i="11"/>
  <c r="K39" i="11"/>
  <c r="K41" i="11"/>
  <c r="K43" i="11"/>
  <c r="K25" i="11"/>
  <c r="K22" i="11"/>
  <c r="K21" i="11"/>
  <c r="Z108" i="15"/>
  <c r="K23" i="11"/>
  <c r="J30" i="11"/>
  <c r="K24" i="11"/>
  <c r="AB110" i="15"/>
  <c r="AB120" i="15" s="1"/>
  <c r="J57" i="11" s="1"/>
  <c r="N114" i="4"/>
  <c r="N115" i="4"/>
  <c r="N116" i="4"/>
  <c r="M120" i="4"/>
  <c r="N112" i="4"/>
  <c r="N113" i="4"/>
  <c r="N96" i="4"/>
  <c r="N102" i="4"/>
  <c r="N108" i="4"/>
  <c r="N90" i="4"/>
  <c r="B44" i="11"/>
  <c r="D44" i="11"/>
  <c r="F44" i="11"/>
  <c r="H44" i="11"/>
  <c r="B52" i="11"/>
  <c r="D52" i="11"/>
  <c r="F52" i="11"/>
  <c r="H52" i="11"/>
  <c r="K52" i="11" l="1"/>
  <c r="K53" i="11"/>
  <c r="K51" i="11"/>
  <c r="K48" i="11"/>
  <c r="AA120" i="15"/>
  <c r="J31" i="11"/>
  <c r="J32" i="11" s="1"/>
  <c r="J56" i="11"/>
  <c r="Z120" i="15"/>
  <c r="J64" i="11" l="1"/>
  <c r="J63" i="11"/>
  <c r="J58" i="11"/>
  <c r="K57" i="11" l="1"/>
  <c r="K58" i="11"/>
  <c r="K56" i="11"/>
  <c r="B15" i="11"/>
  <c r="J112" i="15"/>
  <c r="O112" i="15"/>
  <c r="T112" i="15"/>
  <c r="J113" i="15"/>
  <c r="O113" i="15"/>
  <c r="T113" i="15"/>
  <c r="J114" i="15"/>
  <c r="O114" i="15"/>
  <c r="T114" i="15"/>
  <c r="J115" i="15"/>
  <c r="O115" i="15"/>
  <c r="T115" i="15"/>
  <c r="J116" i="15"/>
  <c r="O116" i="15"/>
  <c r="T116" i="15"/>
  <c r="E113" i="15"/>
  <c r="E114" i="15"/>
  <c r="E115" i="15"/>
  <c r="E116" i="15"/>
  <c r="E112" i="15"/>
  <c r="G118" i="4" l="1"/>
  <c r="I118" i="4"/>
  <c r="K118" i="4"/>
  <c r="J118" i="15"/>
  <c r="L118" i="15" s="1"/>
  <c r="M118" i="15" s="1"/>
  <c r="O118" i="15"/>
  <c r="Q118" i="15" s="1"/>
  <c r="R118" i="15" s="1"/>
  <c r="T118" i="15"/>
  <c r="V118" i="15" s="1"/>
  <c r="W118" i="15" s="1"/>
  <c r="G112" i="4"/>
  <c r="I112" i="4"/>
  <c r="K112" i="4"/>
  <c r="G113" i="4"/>
  <c r="D40" i="11" s="1"/>
  <c r="I113" i="4"/>
  <c r="F40" i="11" s="1"/>
  <c r="K113" i="4"/>
  <c r="H40" i="11" s="1"/>
  <c r="G114" i="4"/>
  <c r="D41" i="11" s="1"/>
  <c r="I114" i="4"/>
  <c r="F41" i="11" s="1"/>
  <c r="K114" i="4"/>
  <c r="H41" i="11" s="1"/>
  <c r="G115" i="4"/>
  <c r="D42" i="11" s="1"/>
  <c r="I115" i="4"/>
  <c r="K115" i="4"/>
  <c r="H42" i="11" s="1"/>
  <c r="G116" i="4"/>
  <c r="D43" i="11" s="1"/>
  <c r="I116" i="4"/>
  <c r="F43" i="11" s="1"/>
  <c r="K116" i="4"/>
  <c r="H43" i="11" s="1"/>
  <c r="E113" i="4"/>
  <c r="E114" i="4"/>
  <c r="E115" i="4"/>
  <c r="E116" i="4"/>
  <c r="E112" i="4"/>
  <c r="B41" i="11" l="1"/>
  <c r="B42" i="11"/>
  <c r="B40" i="11"/>
  <c r="B43" i="11"/>
  <c r="F42" i="11"/>
  <c r="K27" i="4"/>
  <c r="I27" i="4"/>
  <c r="G27" i="4"/>
  <c r="E27" i="4"/>
  <c r="T27" i="15"/>
  <c r="O27" i="15"/>
  <c r="J27" i="15"/>
  <c r="E27" i="15"/>
  <c r="G27" i="15" s="1"/>
  <c r="H27" i="15" s="1"/>
  <c r="V27" i="15" l="1"/>
  <c r="W27" i="15" s="1"/>
  <c r="Q27" i="15"/>
  <c r="R27" i="15" s="1"/>
  <c r="L27" i="15"/>
  <c r="M27" i="15" s="1"/>
  <c r="B20" i="11"/>
  <c r="H21" i="11"/>
  <c r="D22" i="11"/>
  <c r="B21" i="11"/>
  <c r="B22" i="11"/>
  <c r="H24" i="11"/>
  <c r="F24" i="11"/>
  <c r="D24" i="11"/>
  <c r="B24" i="11"/>
  <c r="H23" i="11"/>
  <c r="F23" i="11"/>
  <c r="D23" i="11"/>
  <c r="B23" i="11"/>
  <c r="H20" i="11"/>
  <c r="F20" i="11"/>
  <c r="D20" i="11"/>
  <c r="T102" i="15"/>
  <c r="V102" i="15" s="1"/>
  <c r="W102" i="15" s="1"/>
  <c r="O102" i="15"/>
  <c r="Q102" i="15" s="1"/>
  <c r="R102" i="15" s="1"/>
  <c r="J102" i="15"/>
  <c r="L102" i="15" s="1"/>
  <c r="M102" i="15" s="1"/>
  <c r="E102" i="15"/>
  <c r="G102" i="15" s="1"/>
  <c r="H102" i="15" s="1"/>
  <c r="T96" i="15"/>
  <c r="V96" i="15" s="1"/>
  <c r="O96" i="15"/>
  <c r="Q96" i="15" s="1"/>
  <c r="J96" i="15"/>
  <c r="L96" i="15" s="1"/>
  <c r="E96" i="15"/>
  <c r="G96" i="15" s="1"/>
  <c r="T21" i="15"/>
  <c r="V21" i="15" s="1"/>
  <c r="W21" i="15" s="1"/>
  <c r="O21" i="15"/>
  <c r="Q21" i="15" s="1"/>
  <c r="R21" i="15" s="1"/>
  <c r="J21" i="15"/>
  <c r="L21" i="15" s="1"/>
  <c r="M21" i="15" s="1"/>
  <c r="E21" i="15"/>
  <c r="G21" i="15" s="1"/>
  <c r="H21" i="15" s="1"/>
  <c r="T15" i="15"/>
  <c r="V15" i="15" s="1"/>
  <c r="W15" i="15" s="1"/>
  <c r="O15" i="15"/>
  <c r="Q15" i="15" s="1"/>
  <c r="R15" i="15" s="1"/>
  <c r="J15" i="15"/>
  <c r="L15" i="15" s="1"/>
  <c r="M15" i="15" s="1"/>
  <c r="E15" i="15"/>
  <c r="G15" i="15" s="1"/>
  <c r="H15" i="15" s="1"/>
  <c r="T9" i="15"/>
  <c r="O9" i="15"/>
  <c r="Q9" i="15" s="1"/>
  <c r="R9" i="15" s="1"/>
  <c r="J9" i="15"/>
  <c r="L9" i="15" s="1"/>
  <c r="M9" i="15" s="1"/>
  <c r="E9" i="15"/>
  <c r="G9" i="15" s="1"/>
  <c r="H9" i="15" s="1"/>
  <c r="H33" i="15" l="1"/>
  <c r="M33" i="15"/>
  <c r="R33" i="15"/>
  <c r="B26" i="11"/>
  <c r="G108" i="15"/>
  <c r="G33" i="15"/>
  <c r="Q33" i="15"/>
  <c r="L108" i="15"/>
  <c r="L33" i="15"/>
  <c r="T33" i="15"/>
  <c r="V9" i="15"/>
  <c r="V108" i="15"/>
  <c r="W96" i="15"/>
  <c r="R96" i="15"/>
  <c r="M96" i="15"/>
  <c r="H96" i="15"/>
  <c r="J33" i="15"/>
  <c r="O33" i="15"/>
  <c r="E33" i="15"/>
  <c r="E108" i="15"/>
  <c r="H22" i="11"/>
  <c r="H26" i="11" s="1"/>
  <c r="F21" i="11"/>
  <c r="F22" i="11"/>
  <c r="D21" i="11"/>
  <c r="D26" i="11" s="1"/>
  <c r="O108" i="15"/>
  <c r="J108" i="15"/>
  <c r="T108" i="15"/>
  <c r="F26" i="11" l="1"/>
  <c r="G26" i="11" s="1"/>
  <c r="E26" i="11"/>
  <c r="E25" i="11"/>
  <c r="I26" i="11"/>
  <c r="I25" i="11"/>
  <c r="C25" i="11"/>
  <c r="C26" i="11"/>
  <c r="B30" i="11"/>
  <c r="C21" i="11"/>
  <c r="C20" i="11"/>
  <c r="C22" i="11"/>
  <c r="C24" i="11"/>
  <c r="C23" i="11"/>
  <c r="R108" i="15"/>
  <c r="R110" i="15" s="1"/>
  <c r="R120" i="15" s="1"/>
  <c r="F57" i="11" s="1"/>
  <c r="Q108" i="15"/>
  <c r="P108" i="15" s="1"/>
  <c r="L110" i="15"/>
  <c r="L120" i="15" s="1"/>
  <c r="H108" i="15"/>
  <c r="H110" i="15" s="1"/>
  <c r="G110" i="15"/>
  <c r="M108" i="15"/>
  <c r="M110" i="15" s="1"/>
  <c r="M120" i="15" s="1"/>
  <c r="D57" i="11" s="1"/>
  <c r="W108" i="15"/>
  <c r="W9" i="15"/>
  <c r="W33" i="15" s="1"/>
  <c r="V33" i="15"/>
  <c r="V110" i="15" s="1"/>
  <c r="V120" i="15" s="1"/>
  <c r="U108" i="15"/>
  <c r="K108" i="15"/>
  <c r="F108" i="15"/>
  <c r="B31" i="11" l="1"/>
  <c r="B32" i="11" s="1"/>
  <c r="D56" i="11"/>
  <c r="H56" i="11"/>
  <c r="Q110" i="15"/>
  <c r="Q120" i="15" s="1"/>
  <c r="G25" i="11"/>
  <c r="F110" i="15"/>
  <c r="W110" i="15"/>
  <c r="W120" i="15" s="1"/>
  <c r="H57" i="11" s="1"/>
  <c r="T120" i="15"/>
  <c r="U120" i="15" s="1"/>
  <c r="U110" i="15"/>
  <c r="O120" i="15"/>
  <c r="P110" i="15"/>
  <c r="J120" i="15"/>
  <c r="K120" i="15" s="1"/>
  <c r="K110" i="15"/>
  <c r="B64" i="11" l="1"/>
  <c r="F56" i="11"/>
  <c r="H58" i="11"/>
  <c r="I57" i="11" s="1"/>
  <c r="D58" i="11"/>
  <c r="E57" i="11" s="1"/>
  <c r="P120" i="15"/>
  <c r="I9" i="4"/>
  <c r="I15" i="4"/>
  <c r="I21" i="4"/>
  <c r="I90" i="4"/>
  <c r="I96" i="4"/>
  <c r="I102" i="4"/>
  <c r="K102" i="4"/>
  <c r="G102" i="4"/>
  <c r="E102" i="4"/>
  <c r="K21" i="4"/>
  <c r="G21" i="4"/>
  <c r="E21" i="4"/>
  <c r="E56" i="11" l="1"/>
  <c r="I56" i="11"/>
  <c r="F58" i="11"/>
  <c r="G57" i="11" s="1"/>
  <c r="I33" i="4"/>
  <c r="B39" i="11"/>
  <c r="B63" i="11" s="1"/>
  <c r="F39" i="11"/>
  <c r="I108" i="4"/>
  <c r="J108" i="4" s="1"/>
  <c r="H39" i="11"/>
  <c r="D39" i="11"/>
  <c r="G56" i="11" l="1"/>
  <c r="J27" i="4"/>
  <c r="J33" i="4"/>
  <c r="G23" i="11"/>
  <c r="G24" i="11"/>
  <c r="G20" i="11"/>
  <c r="G22" i="11"/>
  <c r="G21" i="11"/>
  <c r="F30" i="11"/>
  <c r="J21" i="4"/>
  <c r="F48" i="11"/>
  <c r="J90" i="4"/>
  <c r="F51" i="11"/>
  <c r="J102" i="4"/>
  <c r="J96" i="4"/>
  <c r="J9" i="4"/>
  <c r="J15" i="4"/>
  <c r="F31" i="11" l="1"/>
  <c r="F32" i="11" s="1"/>
  <c r="D30" i="11"/>
  <c r="E20" i="11"/>
  <c r="E23" i="11"/>
  <c r="E24" i="11"/>
  <c r="E22" i="11"/>
  <c r="E21" i="11"/>
  <c r="I22" i="11"/>
  <c r="I21" i="11"/>
  <c r="I24" i="11"/>
  <c r="I20" i="11"/>
  <c r="I23" i="11"/>
  <c r="H30" i="11"/>
  <c r="H31" i="11" s="1"/>
  <c r="I120" i="4"/>
  <c r="J112" i="4"/>
  <c r="J114" i="4"/>
  <c r="J116" i="4"/>
  <c r="J115" i="4"/>
  <c r="J113" i="4"/>
  <c r="F63" i="11" l="1"/>
  <c r="F64" i="11"/>
  <c r="D31" i="11"/>
  <c r="D32" i="11" s="1"/>
  <c r="H32" i="11"/>
  <c r="M6" i="4"/>
  <c r="D63" i="11" l="1"/>
  <c r="D64" i="11"/>
  <c r="H64" i="11"/>
  <c r="H63" i="11"/>
  <c r="K96" i="4"/>
  <c r="K90" i="4"/>
  <c r="K15" i="4"/>
  <c r="K9" i="4"/>
  <c r="G96" i="4"/>
  <c r="G90" i="4"/>
  <c r="G15" i="4"/>
  <c r="G9" i="4"/>
  <c r="K33" i="4" l="1"/>
  <c r="G33" i="4"/>
  <c r="G108" i="4"/>
  <c r="K108" i="4"/>
  <c r="H51" i="11" l="1"/>
  <c r="L108" i="4"/>
  <c r="D51" i="11"/>
  <c r="H108" i="4"/>
  <c r="H27" i="4"/>
  <c r="H33" i="4"/>
  <c r="L27" i="4"/>
  <c r="L33" i="4"/>
  <c r="D48" i="11"/>
  <c r="L15" i="4"/>
  <c r="H48" i="11"/>
  <c r="L9" i="4"/>
  <c r="H15" i="4"/>
  <c r="L90" i="4"/>
  <c r="H90" i="4"/>
  <c r="H9" i="4"/>
  <c r="L21" i="4"/>
  <c r="H21" i="4"/>
  <c r="H96" i="4"/>
  <c r="L102" i="4"/>
  <c r="L96" i="4"/>
  <c r="H102" i="4"/>
  <c r="K120" i="4" l="1"/>
  <c r="L113" i="4"/>
  <c r="L115" i="4"/>
  <c r="L116" i="4"/>
  <c r="L112" i="4"/>
  <c r="L114" i="4"/>
  <c r="G120" i="4"/>
  <c r="H112" i="4"/>
  <c r="H113" i="4"/>
  <c r="H115" i="4"/>
  <c r="H114" i="4"/>
  <c r="H116" i="4"/>
  <c r="E96" i="4"/>
  <c r="E90" i="4"/>
  <c r="E15" i="4"/>
  <c r="E9" i="4"/>
  <c r="E33" i="4" l="1"/>
  <c r="D53" i="11"/>
  <c r="D67" i="11" s="1"/>
  <c r="H53" i="11"/>
  <c r="E108" i="4"/>
  <c r="F96" i="4" s="1"/>
  <c r="I52" i="11" l="1"/>
  <c r="H67" i="11"/>
  <c r="E52" i="11"/>
  <c r="F33" i="4"/>
  <c r="F27" i="4"/>
  <c r="F21" i="4"/>
  <c r="F15" i="4"/>
  <c r="F108" i="4"/>
  <c r="F102" i="4"/>
  <c r="F9" i="4"/>
  <c r="F90" i="4"/>
  <c r="E51" i="11"/>
  <c r="E48" i="11"/>
  <c r="I51" i="11"/>
  <c r="I48" i="11"/>
  <c r="B51" i="11"/>
  <c r="B48" i="11"/>
  <c r="F114" i="4" l="1"/>
  <c r="F116" i="4"/>
  <c r="F115" i="4"/>
  <c r="F112" i="4"/>
  <c r="F113" i="4"/>
  <c r="H45" i="11"/>
  <c r="I58" i="11" s="1"/>
  <c r="D45" i="11"/>
  <c r="E58" i="11" s="1"/>
  <c r="I53" i="11" l="1"/>
  <c r="I44" i="11"/>
  <c r="E53" i="11"/>
  <c r="E44" i="11"/>
  <c r="E40" i="11"/>
  <c r="E41" i="11"/>
  <c r="E42" i="11"/>
  <c r="E43" i="11"/>
  <c r="I40" i="11"/>
  <c r="I41" i="11"/>
  <c r="I42" i="11"/>
  <c r="I43" i="11"/>
  <c r="F53" i="11"/>
  <c r="E45" i="11"/>
  <c r="E39" i="11"/>
  <c r="I45" i="11"/>
  <c r="I39" i="11"/>
  <c r="F45" i="11"/>
  <c r="G52" i="11" l="1"/>
  <c r="F67" i="11"/>
  <c r="G44" i="11"/>
  <c r="G58" i="11"/>
  <c r="G53" i="11"/>
  <c r="G40" i="11"/>
  <c r="G41" i="11"/>
  <c r="G42" i="11"/>
  <c r="G43" i="11"/>
  <c r="G48" i="11"/>
  <c r="G51" i="11"/>
  <c r="G45" i="11"/>
  <c r="G39" i="11"/>
  <c r="B45" i="11"/>
  <c r="B53" i="11"/>
  <c r="B67" i="11" s="1"/>
  <c r="E118" i="15"/>
  <c r="E118" i="4"/>
  <c r="E120" i="4" s="1"/>
  <c r="C52" i="11" l="1"/>
  <c r="C44" i="11"/>
  <c r="C53" i="11"/>
  <c r="E120" i="15"/>
  <c r="G118" i="15"/>
  <c r="C43" i="11"/>
  <c r="C40" i="11"/>
  <c r="C45" i="11"/>
  <c r="C42" i="11"/>
  <c r="C39" i="11"/>
  <c r="C41" i="11"/>
  <c r="C51" i="11"/>
  <c r="C48" i="11"/>
  <c r="H118" i="15" l="1"/>
  <c r="H120" i="15" s="1"/>
  <c r="B57" i="11" s="1"/>
  <c r="G120" i="15"/>
  <c r="B34" i="11"/>
  <c r="B68" i="11" s="1"/>
  <c r="D12" i="11" l="1"/>
  <c r="D15" i="11" s="1"/>
  <c r="D34" i="11" s="1"/>
  <c r="D68" i="11" s="1"/>
  <c r="B56" i="11"/>
  <c r="F120" i="15"/>
  <c r="B58" i="11" l="1"/>
  <c r="C56" i="11" s="1"/>
  <c r="F12" i="11"/>
  <c r="F15" i="11" s="1"/>
  <c r="F34" i="11" s="1"/>
  <c r="F68" i="11" s="1"/>
  <c r="C57" i="11" l="1"/>
  <c r="C58" i="11"/>
  <c r="H12" i="11"/>
  <c r="H15" i="11" s="1"/>
  <c r="H34" i="11" s="1"/>
  <c r="J12" i="11" l="1"/>
  <c r="J15" i="11" s="1"/>
  <c r="J34" i="11" s="1"/>
  <c r="J68" i="11" s="1"/>
  <c r="H68" i="11"/>
</calcChain>
</file>

<file path=xl/sharedStrings.xml><?xml version="1.0" encoding="utf-8"?>
<sst xmlns="http://schemas.openxmlformats.org/spreadsheetml/2006/main" count="598" uniqueCount="164">
  <si>
    <t>Pct.</t>
  </si>
  <si>
    <t>Region / country 5</t>
  </si>
  <si>
    <t xml:space="preserve">Region / country 4 </t>
  </si>
  <si>
    <t>Budget</t>
  </si>
  <si>
    <t>Income</t>
  </si>
  <si>
    <t>Funds transferred from previous year</t>
  </si>
  <si>
    <t>N/A</t>
  </si>
  <si>
    <t>Expenses</t>
  </si>
  <si>
    <t>Partnership Engagement - MFA funds</t>
  </si>
  <si>
    <t>To be inserted manually</t>
  </si>
  <si>
    <t>-of which is</t>
  </si>
  <si>
    <t>-of which is targeting</t>
  </si>
  <si>
    <t>Calculated</t>
  </si>
  <si>
    <t>Total outcome-allocated programme/project activities</t>
  </si>
  <si>
    <t>Organisation:</t>
  </si>
  <si>
    <t>Geographic specification of PPA</t>
  </si>
  <si>
    <t>Outcome based budget</t>
  </si>
  <si>
    <t>Total PPA</t>
  </si>
  <si>
    <t>Cost category-specification of PPA</t>
  </si>
  <si>
    <t>Other regions - total</t>
  </si>
  <si>
    <t>Other regions</t>
  </si>
  <si>
    <t>Unallocated flexible funds</t>
  </si>
  <si>
    <t>Regional (not country-specific)</t>
  </si>
  <si>
    <t>HUM</t>
  </si>
  <si>
    <t>*PPA (Programme and Project Activities) includes outcome allocated activities as well as unallocated flexible funds.</t>
  </si>
  <si>
    <t>HUM %</t>
  </si>
  <si>
    <t>Information from 'Geo.-Outcome-HUM'</t>
  </si>
  <si>
    <t>Information from 'Geo.-Cost cat.'</t>
  </si>
  <si>
    <t>DEV</t>
  </si>
  <si>
    <t>Estimation required</t>
  </si>
  <si>
    <t>Programme support cost (HQ)</t>
  </si>
  <si>
    <t>Direct activity cost (HQ)</t>
  </si>
  <si>
    <t>A.1.a. - Direct activity cost (HQ)</t>
  </si>
  <si>
    <t>A.3.a. - Programme support cost (HQ)</t>
  </si>
  <si>
    <t>A.2. - Implementation by local partners</t>
  </si>
  <si>
    <t>Total expenses</t>
  </si>
  <si>
    <t>Programme and project activities</t>
  </si>
  <si>
    <t>Commitment (main)</t>
  </si>
  <si>
    <t>Total programme and project activities (PPA)</t>
  </si>
  <si>
    <t>Outcome 1 - Women in school (example only)</t>
  </si>
  <si>
    <t>Outcome 2 - WASH in camps (example only)</t>
  </si>
  <si>
    <t>Outcome 3 - Establish energy for rural communities (example only)</t>
  </si>
  <si>
    <t>Outcome 4 - MHPSS for all IDPs (example only)</t>
  </si>
  <si>
    <t>Outcome 5 - Regional disaster preparedness sys inst (example only)</t>
  </si>
  <si>
    <t>Compliance</t>
  </si>
  <si>
    <t>Interest  (+/-)</t>
  </si>
  <si>
    <t>Total direct cost</t>
  </si>
  <si>
    <t>Income specification</t>
  </si>
  <si>
    <t>Specification of programme and project activities</t>
  </si>
  <si>
    <t>Unspent funds transferred to next year</t>
  </si>
  <si>
    <t>Copied from Summary -sheet</t>
  </si>
  <si>
    <t>Direct activity cost (non-HQ)</t>
  </si>
  <si>
    <t>Programme support cost (non-HQ)</t>
  </si>
  <si>
    <t>A.1.b. - Direct activity cost (non-HQ)</t>
  </si>
  <si>
    <t>A.3.b. - Programme support cost (non-HQ)</t>
  </si>
  <si>
    <t>Unallocated flexible funds (expeted allocations)</t>
  </si>
  <si>
    <t>Annex 2</t>
  </si>
  <si>
    <t>Annex 2A</t>
  </si>
  <si>
    <t>Annex 2B</t>
  </si>
  <si>
    <t>Implementation by local partners</t>
  </si>
  <si>
    <t>Information and public engagement in Denmark (IPE, HQ)</t>
  </si>
  <si>
    <t>Information and public engagement in Denmark (IPE, non-HQ)</t>
  </si>
  <si>
    <t>Administration fee (HQ, indirect cost)</t>
  </si>
  <si>
    <t>Country 1</t>
  </si>
  <si>
    <t>Country 2</t>
  </si>
  <si>
    <t>Country 3</t>
  </si>
  <si>
    <t>Regional (africa and specific geographies, not country-specific)</t>
  </si>
  <si>
    <t>Compliance  data, total budget</t>
  </si>
  <si>
    <t>Budget Summary - Strategic Partnership 2027-2031</t>
  </si>
  <si>
    <t>Geographical, outcome and humanitarian specification of PPA - Budget 2027-2031</t>
  </si>
  <si>
    <t>Geographical and cost-category specification of PPA  - Budget 2027-2031</t>
  </si>
  <si>
    <t>To be inserted manually each year</t>
  </si>
  <si>
    <t>Additional MFA grants received (committed) as top-up (part of SPA)</t>
  </si>
  <si>
    <t>Audit in Denmark</t>
  </si>
  <si>
    <t>Activity type (HUM/DEV, time horizon) specification of PPA</t>
  </si>
  <si>
    <t>Humanitarian (HUM/short term)</t>
  </si>
  <si>
    <t>Development (DEV/longer term)</t>
  </si>
  <si>
    <r>
      <rPr>
        <b/>
        <sz val="11"/>
        <rFont val="Garamond"/>
        <family val="1"/>
      </rPr>
      <t>Administration fee</t>
    </r>
    <r>
      <rPr>
        <sz val="11"/>
        <rFont val="Garamond"/>
        <family val="1"/>
      </rPr>
      <t xml:space="preserve"> (max 7 % of expenses excl. admin fee).</t>
    </r>
  </si>
  <si>
    <r>
      <rPr>
        <b/>
        <sz val="11"/>
        <rFont val="Garamond"/>
        <family val="1"/>
      </rPr>
      <t>IPE</t>
    </r>
    <r>
      <rPr>
        <sz val="11"/>
        <rFont val="Garamond"/>
        <family val="1"/>
      </rPr>
      <t xml:space="preserve"> (max. 3 % of main SPA commitment).</t>
    </r>
  </si>
  <si>
    <r>
      <rPr>
        <b/>
        <sz val="11"/>
        <rFont val="Garamond"/>
        <family val="1"/>
      </rPr>
      <t xml:space="preserve">Transfer to next year </t>
    </r>
    <r>
      <rPr>
        <sz val="11"/>
        <rFont val="Garamond"/>
        <family val="1"/>
      </rPr>
      <t>(unspent funds, share of income).</t>
    </r>
  </si>
  <si>
    <r>
      <rPr>
        <b/>
        <sz val="11"/>
        <rFont val="Garamond"/>
        <family val="1"/>
      </rPr>
      <t>Additional grants received</t>
    </r>
    <r>
      <rPr>
        <sz val="11"/>
        <rFont val="Garamond"/>
        <family val="1"/>
      </rPr>
      <t xml:space="preserve"> (top-ups, share of main SPA commitment)</t>
    </r>
  </si>
  <si>
    <t>MENA - total</t>
  </si>
  <si>
    <t>Regional (EEN, not country-specific)</t>
  </si>
  <si>
    <t>Regional (MENA, not country-specific)</t>
  </si>
  <si>
    <t>** Budget amounts may be included as actual numbers or as rounded numbers DKK 1.000.</t>
  </si>
  <si>
    <t>Funds revolved</t>
  </si>
  <si>
    <t>Total income (excl. funds revolved)</t>
  </si>
  <si>
    <r>
      <rPr>
        <b/>
        <sz val="11"/>
        <rFont val="Garamond"/>
        <family val="1"/>
      </rPr>
      <t>Geographical alignment</t>
    </r>
    <r>
      <rPr>
        <sz val="11"/>
        <rFont val="Garamond"/>
        <family val="1"/>
      </rPr>
      <t xml:space="preserve"> (Africa, Ukraine and the European Eastern neighbourhood, and the Middle East, min. 50% of PPA).</t>
    </r>
  </si>
  <si>
    <r>
      <rPr>
        <b/>
        <sz val="11"/>
        <rFont val="Garamond"/>
        <family val="1"/>
      </rPr>
      <t>Unallocated flexible funds</t>
    </r>
    <r>
      <rPr>
        <sz val="11"/>
        <rFont val="Garamond"/>
        <family val="1"/>
      </rPr>
      <t xml:space="preserve"> (max. 30% of main SPA commitment).</t>
    </r>
  </si>
  <si>
    <r>
      <rPr>
        <b/>
        <sz val="11"/>
        <rFont val="Garamond"/>
        <family val="1"/>
      </rPr>
      <t>Funds spent at HQ level</t>
    </r>
    <r>
      <rPr>
        <sz val="11"/>
        <rFont val="Garamond"/>
        <family val="1"/>
      </rPr>
      <t xml:space="preserve"> (Admin and HQ costs, max 20(25)% of total expenses.</t>
    </r>
  </si>
  <si>
    <t>Africa</t>
  </si>
  <si>
    <t>Middle East</t>
  </si>
  <si>
    <t>Ukraine and European eastern neighbourhood</t>
  </si>
  <si>
    <t>Africa - Total</t>
  </si>
  <si>
    <t>Regional (not country-specific, Middle East)</t>
  </si>
  <si>
    <t>Regional (not country-specific, Ukraine and European eastern Neighbourhood)</t>
  </si>
  <si>
    <t xml:space="preserve">Ukraine and European eastern Neighbourhood </t>
  </si>
  <si>
    <t>Regional (not country-specific, Africa)</t>
  </si>
  <si>
    <t>Ukraine and european eastern neighbourhood - total</t>
  </si>
  <si>
    <t>* Engagements may include regional and interregional activities. Preferably such activities are divided for the targeted countries. For regional/interregional engagements with no obvious target countries, only activities related to Africa, Ukraine and the European Eastern neighbourhood, and the Middle East exclusively will count as part of the 50 per cent geographically aligned budget (i.e. the requirement of 50% allocation towards Africa and specific geographies).</t>
  </si>
  <si>
    <t>Africa - total</t>
  </si>
  <si>
    <t>Middle East - total</t>
  </si>
  <si>
    <t>Ukraine and european eastern neighbourhood</t>
  </si>
  <si>
    <t xml:space="preserve">* Engagements may include regional and interregional activities. Preferably such activities are divided among the targeted countries. For regional/interregional engagements with no obvious target countries, only activities related to Africa, Ukraine and the European Eastern neighbourhood, and the Middle East  exclusively will count as part of the 50 per cent geographically aligned budget (i.e. the requirement of 50% allocation towards Africa and specific geographies).
</t>
  </si>
  <si>
    <t>Instrument ID</t>
  </si>
  <si>
    <r>
      <t>Instrument name</t>
    </r>
    <r>
      <rPr>
        <sz val="10"/>
        <rFont val="Arial"/>
        <family val="2"/>
      </rPr>
      <t xml:space="preserve"> (name links to outcome name(s) in annex 2A</t>
    </r>
  </si>
  <si>
    <t>Instrument type</t>
  </si>
  <si>
    <t>Implementing entity</t>
  </si>
  <si>
    <t>Country/Region</t>
  </si>
  <si>
    <t>Status</t>
  </si>
  <si>
    <t>SPA capital committed (DKK)</t>
  </si>
  <si>
    <t>Risk provisioning / first-loss (DKK)</t>
  </si>
  <si>
    <t>Co-funding (non-SPA)</t>
  </si>
  <si>
    <r>
      <t>Mobilised private capital</t>
    </r>
    <r>
      <rPr>
        <sz val="10"/>
        <rFont val="Arial"/>
        <family val="2"/>
      </rPr>
      <t xml:space="preserve"> (expected)</t>
    </r>
  </si>
  <si>
    <t>Mobilized private capital by SPA capital committed</t>
  </si>
  <si>
    <r>
      <t>Leverage ratio</t>
    </r>
    <r>
      <rPr>
        <sz val="10"/>
        <rFont val="Arial"/>
        <family val="2"/>
      </rPr>
      <t xml:space="preserve"> (SPA capital committed to mobilized private capital)</t>
    </r>
  </si>
  <si>
    <t>IF-01</t>
  </si>
  <si>
    <t>MSME Green Loan Facility</t>
  </si>
  <si>
    <t>Concessional loan</t>
  </si>
  <si>
    <t>Local MFI</t>
  </si>
  <si>
    <t>Kenya</t>
  </si>
  <si>
    <t>Planned</t>
  </si>
  <si>
    <t>IF-02</t>
  </si>
  <si>
    <t>Climate Risk Guarantee</t>
  </si>
  <si>
    <t>Guarantee</t>
  </si>
  <si>
    <t>Regional Fund</t>
  </si>
  <si>
    <t>Sahel</t>
  </si>
  <si>
    <t>Concept</t>
  </si>
  <si>
    <t>Tenure</t>
  </si>
  <si>
    <t>Pricing / return</t>
  </si>
  <si>
    <t>Collateral / security</t>
  </si>
  <si>
    <t>Currency</t>
  </si>
  <si>
    <t>Exit strategy</t>
  </si>
  <si>
    <t>Expected reflows</t>
  </si>
  <si>
    <r>
      <t xml:space="preserve">Expected release of provisioning </t>
    </r>
    <r>
      <rPr>
        <sz val="10"/>
        <rFont val="Arial"/>
        <family val="2"/>
      </rPr>
      <t>(SPA)</t>
    </r>
  </si>
  <si>
    <t>Expected loss</t>
  </si>
  <si>
    <r>
      <t xml:space="preserve">Expected level of reflows net of co-funding and private capital </t>
    </r>
    <r>
      <rPr>
        <sz val="10"/>
        <rFont val="Arial"/>
        <family val="2"/>
      </rPr>
      <t>(SPA reflows)</t>
    </r>
  </si>
  <si>
    <t>Expected timing of reflows</t>
  </si>
  <si>
    <t>Sum of SPA reflow and SPA provisioning released</t>
  </si>
  <si>
    <t>7 years</t>
  </si>
  <si>
    <t>3% fixed</t>
  </si>
  <si>
    <t>Portfolio guarantee</t>
  </si>
  <si>
    <t>Local</t>
  </si>
  <si>
    <t>Loan maturity</t>
  </si>
  <si>
    <t>Loan repayments and provisioning</t>
  </si>
  <si>
    <t>2029-2031</t>
  </si>
  <si>
    <t>5 years</t>
  </si>
  <si>
    <t>Guarantee fee 1%</t>
  </si>
  <si>
    <t>Partial risk cover</t>
  </si>
  <si>
    <t>EUR</t>
  </si>
  <si>
    <t>Guarantee expiry</t>
  </si>
  <si>
    <t>None</t>
  </si>
  <si>
    <t>Key risks</t>
  </si>
  <si>
    <t>Risk mitigation</t>
  </si>
  <si>
    <t>Safeguarding applied</t>
  </si>
  <si>
    <t>Responsible function</t>
  </si>
  <si>
    <t>Credit risk</t>
  </si>
  <si>
    <t>First-loss tranche</t>
  </si>
  <si>
    <t>Programme-level safeguarding</t>
  </si>
  <si>
    <t>SP HQ</t>
  </si>
  <si>
    <t>Market risk</t>
  </si>
  <si>
    <t>Partial guarantee</t>
  </si>
  <si>
    <t>Partner due diligence</t>
  </si>
  <si>
    <t>Regional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</si>
</sst>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_(* #,##0_);_(* \(#,##0\);_(* &quot;-&quot;??_);_(@_)"/>
  </numFmts>
  <fonts count="29" x14ac:knownFonts="1">
    <font>
      <sz val="10"/>
      <name val="Arial"/>
    </font>
    <font>
      <sz val="10"/>
      <name val="Arial"/>
      <family val="2"/>
    </font>
    <font>
      <sz val="10"/>
      <name val="Garamond"/>
      <family val="1"/>
    </font>
    <font>
      <b/>
      <sz val="10"/>
      <name val="Garamond"/>
      <family val="1"/>
    </font>
    <font>
      <b/>
      <sz val="11"/>
      <name val="Garamond"/>
      <family val="1"/>
    </font>
    <font>
      <sz val="11"/>
      <name val="Garamond"/>
      <family val="1"/>
    </font>
    <font>
      <sz val="11"/>
      <name val="Arial"/>
      <family val="2"/>
    </font>
    <font>
      <sz val="10"/>
      <name val="Arial"/>
      <family val="2"/>
    </font>
    <font>
      <sz val="11"/>
      <color theme="1"/>
      <name val="Garamond"/>
      <family val="1"/>
    </font>
    <font>
      <b/>
      <sz val="12"/>
      <name val="Garamond"/>
      <family val="1"/>
    </font>
    <font>
      <sz val="12"/>
      <name val="Garamond"/>
      <family val="1"/>
    </font>
    <font>
      <i/>
      <sz val="11"/>
      <name val="Garamond"/>
      <family val="1"/>
    </font>
    <font>
      <b/>
      <i/>
      <sz val="11"/>
      <name val="Garamond"/>
      <family val="1"/>
    </font>
    <font>
      <i/>
      <sz val="11"/>
      <color theme="1"/>
      <name val="Garamond"/>
      <family val="1"/>
    </font>
    <font>
      <b/>
      <sz val="11"/>
      <color theme="0"/>
      <name val="Garamond"/>
      <family val="1"/>
    </font>
    <font>
      <b/>
      <sz val="11"/>
      <name val="Arial"/>
      <family val="2"/>
    </font>
    <font>
      <sz val="11"/>
      <color theme="0"/>
      <name val="Arial"/>
      <family val="2"/>
    </font>
    <font>
      <sz val="11"/>
      <color theme="0"/>
      <name val="Garamond"/>
      <family val="1"/>
    </font>
    <font>
      <b/>
      <sz val="11"/>
      <color theme="0"/>
      <name val="Arial"/>
      <family val="2"/>
    </font>
    <font>
      <b/>
      <sz val="11"/>
      <color theme="1"/>
      <name val="Garamond"/>
      <family val="1"/>
    </font>
    <font>
      <b/>
      <sz val="16"/>
      <name val="Garamond"/>
      <family val="1"/>
    </font>
    <font>
      <b/>
      <sz val="15"/>
      <name val="Garamond"/>
      <family val="1"/>
    </font>
    <font>
      <b/>
      <i/>
      <sz val="11"/>
      <color theme="1"/>
      <name val="Garamond"/>
      <family val="1"/>
    </font>
    <font>
      <i/>
      <sz val="10"/>
      <name val="Arial"/>
      <family val="2"/>
    </font>
    <font>
      <b/>
      <sz val="14"/>
      <name val="Garamond"/>
      <family val="1"/>
    </font>
    <font>
      <b/>
      <sz val="10"/>
      <name val="Arial"/>
      <family val="2"/>
    </font>
    <font>
      <b/>
      <i/>
      <sz val="10"/>
      <name val="Arial"/>
      <family val="2"/>
    </font>
    <font>
      <sz val="12"/>
      <name val="Arial"/>
      <family val="2"/>
    </font>
    <font>
      <b/>
      <sz val="10"/>
      <name val="Arial"/>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cellStyleXfs>
  <cellXfs count="165">
    <xf numFmtId="0" fontId="0" fillId="0" borderId="0" xfId="0"/>
    <xf numFmtId="0" fontId="2" fillId="0" borderId="0" xfId="0" applyFont="1"/>
    <xf numFmtId="0" fontId="4" fillId="0" borderId="0" xfId="0" applyFont="1"/>
    <xf numFmtId="0" fontId="5" fillId="0" borderId="0" xfId="0" applyFont="1"/>
    <xf numFmtId="9" fontId="5" fillId="0" borderId="0" xfId="0" applyNumberFormat="1" applyFont="1" applyAlignment="1">
      <alignment horizontal="left"/>
    </xf>
    <xf numFmtId="9" fontId="2" fillId="0" borderId="0" xfId="0" applyNumberFormat="1" applyFont="1" applyAlignment="1">
      <alignment horizontal="left"/>
    </xf>
    <xf numFmtId="0" fontId="5" fillId="0" borderId="0" xfId="0" applyFont="1" applyAlignment="1">
      <alignment wrapText="1"/>
    </xf>
    <xf numFmtId="165" fontId="5" fillId="0" borderId="0" xfId="0" applyNumberFormat="1" applyFont="1" applyAlignment="1">
      <alignment horizontal="left"/>
    </xf>
    <xf numFmtId="0" fontId="3" fillId="0" borderId="0" xfId="0" applyFont="1"/>
    <xf numFmtId="0" fontId="6" fillId="0" borderId="0" xfId="0" applyFont="1"/>
    <xf numFmtId="0" fontId="9" fillId="0" borderId="0" xfId="0" applyFont="1"/>
    <xf numFmtId="0" fontId="10" fillId="0" borderId="0" xfId="0" applyFont="1"/>
    <xf numFmtId="9" fontId="10" fillId="0" borderId="0" xfId="0" applyNumberFormat="1" applyFont="1" applyAlignment="1">
      <alignment horizontal="left"/>
    </xf>
    <xf numFmtId="0" fontId="2" fillId="2" borderId="0" xfId="0" applyFont="1" applyFill="1"/>
    <xf numFmtId="0" fontId="11" fillId="0" borderId="0" xfId="0" applyFont="1"/>
    <xf numFmtId="0" fontId="5" fillId="0" borderId="0" xfId="0" quotePrefix="1" applyFont="1" applyAlignment="1">
      <alignment horizontal="center"/>
    </xf>
    <xf numFmtId="0" fontId="13" fillId="0" borderId="0" xfId="0" applyFont="1"/>
    <xf numFmtId="3" fontId="11" fillId="3" borderId="0" xfId="0" applyNumberFormat="1" applyFont="1" applyFill="1"/>
    <xf numFmtId="9" fontId="11" fillId="0" borderId="0" xfId="0" applyNumberFormat="1" applyFont="1" applyAlignment="1">
      <alignment horizontal="left"/>
    </xf>
    <xf numFmtId="0" fontId="8" fillId="0" borderId="0" xfId="0" applyFont="1"/>
    <xf numFmtId="3" fontId="5" fillId="3" borderId="0" xfId="0" applyNumberFormat="1" applyFont="1" applyFill="1"/>
    <xf numFmtId="9" fontId="5" fillId="0" borderId="1" xfId="0" applyNumberFormat="1" applyFont="1" applyBorder="1" applyAlignment="1">
      <alignment horizontal="left"/>
    </xf>
    <xf numFmtId="3" fontId="5" fillId="0" borderId="0" xfId="0" applyNumberFormat="1" applyFont="1"/>
    <xf numFmtId="3" fontId="5" fillId="0" borderId="0" xfId="1" applyNumberFormat="1" applyFont="1" applyFill="1" applyBorder="1"/>
    <xf numFmtId="3" fontId="5" fillId="2" borderId="0" xfId="0" applyNumberFormat="1" applyFont="1" applyFill="1"/>
    <xf numFmtId="9" fontId="5" fillId="2" borderId="0" xfId="0" applyNumberFormat="1" applyFont="1" applyFill="1" applyAlignment="1">
      <alignment horizontal="left"/>
    </xf>
    <xf numFmtId="3" fontId="4" fillId="0" borderId="0" xfId="0" applyNumberFormat="1" applyFont="1"/>
    <xf numFmtId="9" fontId="4" fillId="2" borderId="0" xfId="0" applyNumberFormat="1" applyFont="1" applyFill="1" applyAlignment="1">
      <alignment horizontal="left"/>
    </xf>
    <xf numFmtId="0" fontId="6" fillId="0" borderId="0" xfId="3" applyFont="1"/>
    <xf numFmtId="0" fontId="5" fillId="0" borderId="0" xfId="3" applyFont="1"/>
    <xf numFmtId="0" fontId="6" fillId="0" borderId="0" xfId="3" applyFont="1" applyAlignment="1">
      <alignment horizontal="left"/>
    </xf>
    <xf numFmtId="0" fontId="5" fillId="0" borderId="0" xfId="3" applyFont="1" applyAlignment="1">
      <alignment horizontal="left"/>
    </xf>
    <xf numFmtId="166" fontId="6" fillId="0" borderId="0" xfId="3" applyNumberFormat="1" applyFont="1"/>
    <xf numFmtId="3" fontId="5" fillId="0" borderId="0" xfId="3" applyNumberFormat="1" applyFont="1" applyAlignment="1">
      <alignment horizontal="left"/>
    </xf>
    <xf numFmtId="0" fontId="4" fillId="0" borderId="0" xfId="3" applyFont="1"/>
    <xf numFmtId="165" fontId="11" fillId="0" borderId="0" xfId="4" applyNumberFormat="1" applyFont="1" applyBorder="1"/>
    <xf numFmtId="3" fontId="4" fillId="0" borderId="0" xfId="3" applyNumberFormat="1" applyFont="1" applyAlignment="1">
      <alignment horizontal="left"/>
    </xf>
    <xf numFmtId="9" fontId="5" fillId="0" borderId="0" xfId="4" applyFont="1" applyBorder="1" applyAlignment="1">
      <alignment horizontal="left"/>
    </xf>
    <xf numFmtId="0" fontId="18" fillId="0" borderId="0" xfId="3" applyFont="1"/>
    <xf numFmtId="9" fontId="18" fillId="0" borderId="0" xfId="4" applyFont="1" applyFill="1"/>
    <xf numFmtId="3" fontId="4" fillId="0" borderId="0" xfId="3" applyNumberFormat="1" applyFont="1"/>
    <xf numFmtId="9" fontId="5" fillId="0" borderId="0" xfId="1" applyNumberFormat="1" applyFont="1" applyFill="1" applyBorder="1" applyAlignment="1">
      <alignment horizontal="left"/>
    </xf>
    <xf numFmtId="166" fontId="5" fillId="3" borderId="0" xfId="1" applyNumberFormat="1" applyFont="1" applyFill="1" applyBorder="1"/>
    <xf numFmtId="9" fontId="6" fillId="0" borderId="0" xfId="4" applyFont="1"/>
    <xf numFmtId="166" fontId="4" fillId="0" borderId="9" xfId="1" applyNumberFormat="1" applyFont="1" applyFill="1" applyBorder="1"/>
    <xf numFmtId="0" fontId="15" fillId="0" borderId="0" xfId="3" applyFont="1"/>
    <xf numFmtId="0" fontId="17" fillId="4" borderId="2" xfId="0" applyFont="1" applyFill="1" applyBorder="1"/>
    <xf numFmtId="165" fontId="11" fillId="0" borderId="0" xfId="4" applyNumberFormat="1" applyFont="1" applyFill="1" applyBorder="1"/>
    <xf numFmtId="0" fontId="5" fillId="0" borderId="1" xfId="3" applyFont="1" applyBorder="1" applyAlignment="1">
      <alignment horizontal="left"/>
    </xf>
    <xf numFmtId="0" fontId="4" fillId="0" borderId="1" xfId="3" applyFont="1" applyBorder="1"/>
    <xf numFmtId="0" fontId="14" fillId="2" borderId="0" xfId="3" applyFont="1" applyFill="1"/>
    <xf numFmtId="3" fontId="4" fillId="0" borderId="9" xfId="3" applyNumberFormat="1" applyFont="1" applyBorder="1"/>
    <xf numFmtId="9" fontId="4" fillId="0" borderId="9" xfId="5" applyFont="1" applyFill="1" applyBorder="1" applyAlignment="1">
      <alignment horizontal="left"/>
    </xf>
    <xf numFmtId="165" fontId="5" fillId="0" borderId="0" xfId="0" applyNumberFormat="1" applyFont="1" applyAlignment="1">
      <alignment horizontal="center"/>
    </xf>
    <xf numFmtId="0" fontId="5" fillId="0" borderId="0" xfId="0" applyFont="1" applyAlignment="1">
      <alignment horizontal="center"/>
    </xf>
    <xf numFmtId="0" fontId="20" fillId="0" borderId="0" xfId="0" applyFont="1"/>
    <xf numFmtId="0" fontId="21" fillId="0" borderId="0" xfId="0" applyFont="1"/>
    <xf numFmtId="9" fontId="4" fillId="0" borderId="9" xfId="0" applyNumberFormat="1" applyFont="1" applyBorder="1" applyAlignment="1">
      <alignment horizontal="left"/>
    </xf>
    <xf numFmtId="3" fontId="4" fillId="3" borderId="9" xfId="0" applyNumberFormat="1" applyFont="1" applyFill="1" applyBorder="1"/>
    <xf numFmtId="0" fontId="19" fillId="2" borderId="0" xfId="0" quotePrefix="1" applyFont="1" applyFill="1" applyAlignment="1">
      <alignment horizontal="center"/>
    </xf>
    <xf numFmtId="9" fontId="8" fillId="2" borderId="0" xfId="0" applyNumberFormat="1" applyFont="1" applyFill="1" applyAlignment="1">
      <alignment horizontal="left"/>
    </xf>
    <xf numFmtId="165" fontId="24" fillId="0" borderId="0" xfId="4" applyNumberFormat="1" applyFont="1" applyBorder="1"/>
    <xf numFmtId="0" fontId="22" fillId="2" borderId="0" xfId="0" quotePrefix="1" applyFont="1" applyFill="1" applyAlignment="1">
      <alignment horizontal="left" vertical="top" wrapText="1"/>
    </xf>
    <xf numFmtId="0" fontId="23" fillId="0" borderId="0" xfId="0" applyFont="1" applyAlignment="1">
      <alignment horizontal="left" vertical="top" wrapText="1"/>
    </xf>
    <xf numFmtId="0" fontId="4" fillId="0" borderId="1" xfId="3" quotePrefix="1" applyFont="1" applyBorder="1" applyAlignment="1">
      <alignment horizontal="center" wrapText="1"/>
    </xf>
    <xf numFmtId="3" fontId="5" fillId="3" borderId="0" xfId="3" applyNumberFormat="1" applyFont="1" applyFill="1"/>
    <xf numFmtId="0" fontId="16" fillId="0" borderId="0" xfId="3" applyFont="1"/>
    <xf numFmtId="0" fontId="4" fillId="0" borderId="1" xfId="3" quotePrefix="1" applyFont="1" applyBorder="1" applyAlignment="1">
      <alignment horizontal="center"/>
    </xf>
    <xf numFmtId="9" fontId="11" fillId="0" borderId="1" xfId="0" applyNumberFormat="1" applyFont="1" applyBorder="1" applyAlignment="1">
      <alignment horizontal="left"/>
    </xf>
    <xf numFmtId="3" fontId="11" fillId="5" borderId="0" xfId="0" applyNumberFormat="1" applyFont="1" applyFill="1"/>
    <xf numFmtId="0" fontId="12" fillId="0" borderId="0" xfId="0" quotePrefix="1" applyFont="1"/>
    <xf numFmtId="3" fontId="11" fillId="5" borderId="6" xfId="0" applyNumberFormat="1" applyFont="1" applyFill="1" applyBorder="1"/>
    <xf numFmtId="3" fontId="11" fillId="5" borderId="2" xfId="0" applyNumberFormat="1" applyFont="1" applyFill="1" applyBorder="1"/>
    <xf numFmtId="3" fontId="11" fillId="5" borderId="5" xfId="0" applyNumberFormat="1" applyFont="1" applyFill="1" applyBorder="1"/>
    <xf numFmtId="3" fontId="11" fillId="5" borderId="7" xfId="0" applyNumberFormat="1" applyFont="1" applyFill="1" applyBorder="1"/>
    <xf numFmtId="3" fontId="11" fillId="5" borderId="1" xfId="0" applyNumberFormat="1" applyFont="1" applyFill="1" applyBorder="1"/>
    <xf numFmtId="9" fontId="11" fillId="0" borderId="2" xfId="0" applyNumberFormat="1" applyFont="1" applyBorder="1" applyAlignment="1">
      <alignment horizontal="left"/>
    </xf>
    <xf numFmtId="9" fontId="3" fillId="0" borderId="0" xfId="0" applyNumberFormat="1" applyFont="1" applyAlignment="1">
      <alignment horizontal="right"/>
    </xf>
    <xf numFmtId="0" fontId="17" fillId="6" borderId="0" xfId="3" applyFont="1" applyFill="1" applyAlignment="1">
      <alignment horizontal="center" vertical="center" wrapText="1"/>
    </xf>
    <xf numFmtId="0" fontId="0" fillId="6" borderId="0" xfId="0" applyFill="1" applyAlignment="1">
      <alignment vertical="center" wrapText="1"/>
    </xf>
    <xf numFmtId="3" fontId="5" fillId="7" borderId="0" xfId="0" applyNumberFormat="1" applyFont="1" applyFill="1"/>
    <xf numFmtId="3" fontId="5" fillId="7" borderId="1" xfId="0" applyNumberFormat="1" applyFont="1" applyFill="1" applyBorder="1"/>
    <xf numFmtId="0" fontId="25" fillId="0" borderId="0" xfId="0" applyFont="1"/>
    <xf numFmtId="3" fontId="5" fillId="7" borderId="0" xfId="3" applyNumberFormat="1" applyFont="1" applyFill="1"/>
    <xf numFmtId="0" fontId="4" fillId="6" borderId="0" xfId="3" applyFont="1" applyFill="1"/>
    <xf numFmtId="0" fontId="5" fillId="0" borderId="1" xfId="0" applyFont="1" applyBorder="1" applyAlignment="1">
      <alignment wrapText="1"/>
    </xf>
    <xf numFmtId="9" fontId="5" fillId="0" borderId="1" xfId="0" applyNumberFormat="1" applyFont="1" applyBorder="1" applyAlignment="1">
      <alignment horizontal="center"/>
    </xf>
    <xf numFmtId="0" fontId="5" fillId="0" borderId="0" xfId="0" applyFont="1" applyAlignment="1">
      <alignment horizontal="left" vertical="top" wrapText="1"/>
    </xf>
    <xf numFmtId="165" fontId="4" fillId="0" borderId="0" xfId="4" applyNumberFormat="1" applyFont="1" applyFill="1" applyBorder="1"/>
    <xf numFmtId="9" fontId="15" fillId="0" borderId="0" xfId="4" applyFont="1" applyFill="1"/>
    <xf numFmtId="3" fontId="4" fillId="0" borderId="10" xfId="3" applyNumberFormat="1" applyFont="1" applyBorder="1"/>
    <xf numFmtId="9" fontId="4" fillId="0" borderId="10" xfId="4" applyFont="1" applyFill="1" applyBorder="1" applyAlignment="1">
      <alignment horizontal="left"/>
    </xf>
    <xf numFmtId="0" fontId="10" fillId="0" borderId="1" xfId="0" applyFont="1" applyBorder="1"/>
    <xf numFmtId="9" fontId="5" fillId="0" borderId="1" xfId="0" applyNumberFormat="1" applyFont="1" applyBorder="1" applyAlignment="1">
      <alignment horizontal="left" wrapText="1"/>
    </xf>
    <xf numFmtId="165" fontId="5" fillId="8" borderId="0" xfId="0" applyNumberFormat="1" applyFont="1" applyFill="1" applyAlignment="1">
      <alignment horizontal="center"/>
    </xf>
    <xf numFmtId="0" fontId="5" fillId="8" borderId="0" xfId="0" applyFont="1" applyFill="1" applyAlignment="1">
      <alignment horizontal="center"/>
    </xf>
    <xf numFmtId="0" fontId="4" fillId="0" borderId="1" xfId="0" applyFont="1" applyBorder="1"/>
    <xf numFmtId="3" fontId="5" fillId="0" borderId="1" xfId="0" applyNumberFormat="1" applyFont="1" applyBorder="1"/>
    <xf numFmtId="9" fontId="4" fillId="0" borderId="1" xfId="0" applyNumberFormat="1" applyFont="1" applyBorder="1" applyAlignment="1">
      <alignment horizontal="left"/>
    </xf>
    <xf numFmtId="9" fontId="11" fillId="0" borderId="8" xfId="0" applyNumberFormat="1" applyFont="1" applyBorder="1" applyAlignment="1">
      <alignment horizontal="left"/>
    </xf>
    <xf numFmtId="9" fontId="11" fillId="0" borderId="4" xfId="0" applyNumberFormat="1" applyFont="1" applyBorder="1" applyAlignment="1">
      <alignment horizontal="left"/>
    </xf>
    <xf numFmtId="9" fontId="11" fillId="0" borderId="3" xfId="0" applyNumberFormat="1" applyFont="1" applyBorder="1" applyAlignment="1">
      <alignment horizontal="left"/>
    </xf>
    <xf numFmtId="3" fontId="4" fillId="2" borderId="9" xfId="3" applyNumberFormat="1" applyFont="1" applyFill="1" applyBorder="1"/>
    <xf numFmtId="3" fontId="4" fillId="0" borderId="9" xfId="3" applyNumberFormat="1" applyFont="1" applyBorder="1" applyAlignment="1">
      <alignment horizontal="left"/>
    </xf>
    <xf numFmtId="165" fontId="4" fillId="0" borderId="9" xfId="4" applyNumberFormat="1" applyFont="1" applyBorder="1"/>
    <xf numFmtId="0" fontId="14" fillId="4" borderId="0" xfId="0" applyFont="1" applyFill="1" applyAlignment="1">
      <alignment horizontal="center"/>
    </xf>
    <xf numFmtId="3" fontId="4" fillId="0" borderId="9" xfId="0" applyNumberFormat="1" applyFont="1" applyBorder="1"/>
    <xf numFmtId="0" fontId="10" fillId="0" borderId="0" xfId="0" applyFont="1" applyAlignment="1">
      <alignment horizontal="center"/>
    </xf>
    <xf numFmtId="0" fontId="2" fillId="0" borderId="0" xfId="0" applyFont="1" applyAlignment="1">
      <alignment horizontal="center"/>
    </xf>
    <xf numFmtId="9" fontId="8" fillId="2" borderId="0" xfId="0" applyNumberFormat="1" applyFont="1" applyFill="1" applyAlignment="1">
      <alignment horizontal="center"/>
    </xf>
    <xf numFmtId="9" fontId="11" fillId="7" borderId="0" xfId="0" applyNumberFormat="1" applyFont="1" applyFill="1" applyAlignment="1">
      <alignment horizontal="center"/>
    </xf>
    <xf numFmtId="9" fontId="5" fillId="0" borderId="0" xfId="0" applyNumberFormat="1" applyFont="1" applyAlignment="1">
      <alignment horizontal="center"/>
    </xf>
    <xf numFmtId="9" fontId="4" fillId="0" borderId="9" xfId="0" applyNumberFormat="1" applyFont="1" applyBorder="1" applyAlignment="1">
      <alignment horizontal="center"/>
    </xf>
    <xf numFmtId="0" fontId="4" fillId="0" borderId="0" xfId="0" applyFont="1" applyAlignment="1">
      <alignment horizontal="center"/>
    </xf>
    <xf numFmtId="9" fontId="11" fillId="0" borderId="2" xfId="0" applyNumberFormat="1" applyFont="1" applyBorder="1" applyAlignment="1">
      <alignment horizontal="center"/>
    </xf>
    <xf numFmtId="9" fontId="11" fillId="0" borderId="0" xfId="0" applyNumberFormat="1" applyFont="1" applyAlignment="1">
      <alignment horizontal="center"/>
    </xf>
    <xf numFmtId="9" fontId="11" fillId="0" borderId="1" xfId="0" applyNumberFormat="1" applyFont="1" applyBorder="1" applyAlignment="1">
      <alignment horizontal="center"/>
    </xf>
    <xf numFmtId="9" fontId="5" fillId="2" borderId="0" xfId="0" applyNumberFormat="1" applyFont="1" applyFill="1" applyAlignment="1">
      <alignment horizontal="center"/>
    </xf>
    <xf numFmtId="3" fontId="4" fillId="0" borderId="0" xfId="0" applyNumberFormat="1" applyFont="1" applyAlignment="1">
      <alignment horizontal="center"/>
    </xf>
    <xf numFmtId="0" fontId="5" fillId="0" borderId="1" xfId="0" applyFont="1" applyBorder="1" applyAlignment="1">
      <alignment horizontal="center" wrapText="1"/>
    </xf>
    <xf numFmtId="9" fontId="19" fillId="2" borderId="0" xfId="0" applyNumberFormat="1" applyFont="1" applyFill="1" applyAlignment="1">
      <alignment horizontal="center" wrapText="1"/>
    </xf>
    <xf numFmtId="9" fontId="19" fillId="2" borderId="0" xfId="0" applyNumberFormat="1" applyFont="1" applyFill="1" applyAlignment="1">
      <alignment horizontal="left" wrapText="1"/>
    </xf>
    <xf numFmtId="9" fontId="19" fillId="2" borderId="0" xfId="0" applyNumberFormat="1" applyFont="1" applyFill="1" applyAlignment="1">
      <alignment horizontal="left"/>
    </xf>
    <xf numFmtId="0" fontId="2" fillId="0" borderId="1" xfId="0" applyFont="1" applyBorder="1"/>
    <xf numFmtId="0" fontId="2" fillId="0" borderId="0" xfId="0" applyFont="1" applyAlignment="1">
      <alignment vertical="top"/>
    </xf>
    <xf numFmtId="10" fontId="6" fillId="0" borderId="0" xfId="5" applyNumberFormat="1" applyFont="1"/>
    <xf numFmtId="0" fontId="11" fillId="0" borderId="0" xfId="3" applyFont="1"/>
    <xf numFmtId="0" fontId="12" fillId="0" borderId="0" xfId="0" applyFont="1"/>
    <xf numFmtId="0" fontId="19" fillId="6" borderId="0" xfId="3" applyFont="1" applyFill="1" applyAlignment="1">
      <alignment vertical="top"/>
    </xf>
    <xf numFmtId="0" fontId="4" fillId="0" borderId="9" xfId="3" applyFont="1" applyBorder="1"/>
    <xf numFmtId="0" fontId="5" fillId="2" borderId="0" xfId="3" applyFont="1" applyFill="1"/>
    <xf numFmtId="0" fontId="14" fillId="4" borderId="2" xfId="3" applyFont="1" applyFill="1" applyBorder="1"/>
    <xf numFmtId="0" fontId="4" fillId="0" borderId="10" xfId="3" applyFont="1" applyBorder="1"/>
    <xf numFmtId="0" fontId="4" fillId="2" borderId="9" xfId="3" applyFont="1" applyFill="1" applyBorder="1"/>
    <xf numFmtId="9" fontId="5" fillId="2" borderId="0" xfId="4" applyFont="1" applyFill="1" applyBorder="1" applyAlignment="1">
      <alignment horizontal="left"/>
    </xf>
    <xf numFmtId="9" fontId="5" fillId="2" borderId="0" xfId="1" applyNumberFormat="1" applyFont="1" applyFill="1" applyBorder="1" applyAlignment="1">
      <alignment horizontal="left"/>
    </xf>
    <xf numFmtId="0" fontId="6" fillId="2" borderId="0" xfId="3" applyFont="1" applyFill="1"/>
    <xf numFmtId="0" fontId="6" fillId="2" borderId="0" xfId="0" applyFont="1" applyFill="1"/>
    <xf numFmtId="0" fontId="0" fillId="2" borderId="0" xfId="0" applyFill="1"/>
    <xf numFmtId="9" fontId="4" fillId="0" borderId="9" xfId="4" applyFont="1" applyFill="1" applyBorder="1" applyAlignment="1">
      <alignment horizontal="left"/>
    </xf>
    <xf numFmtId="165" fontId="11" fillId="2" borderId="0" xfId="4" applyNumberFormat="1" applyFont="1" applyFill="1" applyBorder="1"/>
    <xf numFmtId="0" fontId="17" fillId="4" borderId="2" xfId="3" applyFont="1" applyFill="1" applyBorder="1" applyAlignment="1">
      <alignment vertical="center" wrapText="1"/>
    </xf>
    <xf numFmtId="0" fontId="17" fillId="4" borderId="0" xfId="3" applyFont="1" applyFill="1" applyAlignment="1">
      <alignment vertical="center" wrapText="1"/>
    </xf>
    <xf numFmtId="0" fontId="14" fillId="4" borderId="0" xfId="3" applyFont="1" applyFill="1" applyAlignment="1">
      <alignment vertical="top"/>
    </xf>
    <xf numFmtId="0" fontId="19" fillId="2" borderId="1" xfId="3" applyFont="1" applyFill="1" applyBorder="1" applyAlignment="1">
      <alignment vertical="top"/>
    </xf>
    <xf numFmtId="0" fontId="5" fillId="0" borderId="0" xfId="0" applyFont="1" applyAlignment="1">
      <alignment horizontal="left" vertical="center" wrapText="1"/>
    </xf>
    <xf numFmtId="0" fontId="5" fillId="8" borderId="0" xfId="0" applyFont="1" applyFill="1" applyAlignment="1">
      <alignment horizontal="left" vertical="center" wrapText="1"/>
    </xf>
    <xf numFmtId="165" fontId="5" fillId="0" borderId="0" xfId="0" applyNumberFormat="1" applyFont="1" applyAlignment="1">
      <alignment horizontal="center" vertical="center"/>
    </xf>
    <xf numFmtId="165" fontId="5" fillId="8" borderId="0" xfId="0" applyNumberFormat="1" applyFont="1" applyFill="1" applyAlignment="1">
      <alignment horizontal="center" vertical="center"/>
    </xf>
    <xf numFmtId="0" fontId="5" fillId="8" borderId="0" xfId="0" applyFont="1" applyFill="1" applyAlignment="1">
      <alignment horizontal="center" vertical="center"/>
    </xf>
    <xf numFmtId="0" fontId="5" fillId="0" borderId="0" xfId="0" applyFont="1" applyAlignment="1">
      <alignment horizontal="center" vertical="center"/>
    </xf>
    <xf numFmtId="0" fontId="27" fillId="0" borderId="0" xfId="0" applyFont="1"/>
    <xf numFmtId="0" fontId="28" fillId="0" borderId="1" xfId="0" applyFont="1" applyBorder="1" applyAlignment="1">
      <alignment horizontal="center" vertical="center" wrapText="1"/>
    </xf>
    <xf numFmtId="0" fontId="25" fillId="0" borderId="1" xfId="0" applyFont="1" applyBorder="1" applyAlignment="1">
      <alignment horizontal="center" vertical="center" wrapText="1"/>
    </xf>
    <xf numFmtId="3" fontId="11" fillId="3" borderId="0" xfId="3" applyNumberFormat="1" applyFont="1" applyFill="1"/>
    <xf numFmtId="2" fontId="11" fillId="3" borderId="0" xfId="1" applyNumberFormat="1" applyFont="1" applyFill="1" applyAlignment="1">
      <alignment horizontal="right"/>
    </xf>
    <xf numFmtId="4" fontId="5" fillId="7" borderId="0" xfId="3" applyNumberFormat="1" applyFont="1" applyFill="1"/>
    <xf numFmtId="0" fontId="0" fillId="0" borderId="9" xfId="0" applyBorder="1"/>
    <xf numFmtId="3" fontId="0" fillId="0" borderId="9" xfId="0" applyNumberFormat="1" applyBorder="1"/>
    <xf numFmtId="0" fontId="25" fillId="0" borderId="0" xfId="0" applyFont="1" applyAlignment="1">
      <alignment horizontal="center" vertical="center" wrapText="1"/>
    </xf>
    <xf numFmtId="0" fontId="14" fillId="4" borderId="2" xfId="0" applyFont="1" applyFill="1" applyBorder="1" applyAlignment="1">
      <alignment horizontal="center"/>
    </xf>
    <xf numFmtId="0" fontId="22" fillId="2" borderId="0" xfId="0" quotePrefix="1" applyFont="1" applyFill="1" applyAlignment="1">
      <alignment horizontal="left" vertical="top" wrapText="1"/>
    </xf>
    <xf numFmtId="0" fontId="26" fillId="0" borderId="0" xfId="0" applyFont="1" applyAlignment="1">
      <alignment horizontal="left" vertical="top" wrapText="1"/>
    </xf>
    <xf numFmtId="0" fontId="5" fillId="0" borderId="2" xfId="0" applyFont="1" applyBorder="1" applyAlignment="1">
      <alignment horizontal="left" vertical="top" wrapText="1"/>
    </xf>
    <xf numFmtId="0" fontId="23" fillId="0" borderId="0" xfId="0" applyFont="1" applyAlignment="1">
      <alignment horizontal="left" vertical="top" wrapText="1"/>
    </xf>
  </cellXfs>
  <cellStyles count="7">
    <cellStyle name="Comma" xfId="1" builtinId="3"/>
    <cellStyle name="Komma 2" xfId="6" xr:uid="{00000000-0005-0000-0000-000001000000}"/>
    <cellStyle name="Normal" xfId="0" builtinId="0"/>
    <cellStyle name="Normal 2" xfId="3" xr:uid="{00000000-0005-0000-0000-000003000000}"/>
    <cellStyle name="Normal 3" xfId="2" xr:uid="{00000000-0005-0000-0000-000004000000}"/>
    <cellStyle name="Percent" xfId="5" builtinId="5"/>
    <cellStyle name="Procent 2"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8"/>
  <sheetViews>
    <sheetView showGridLines="0" tabSelected="1" zoomScaleNormal="100" workbookViewId="0">
      <pane ySplit="7" topLeftCell="A8" activePane="bottomLeft" state="frozen"/>
      <selection pane="bottomLeft" activeCell="A51" sqref="A51"/>
    </sheetView>
  </sheetViews>
  <sheetFormatPr defaultRowHeight="12.75" x14ac:dyDescent="0.2"/>
  <cols>
    <col min="1" max="1" width="60.140625" customWidth="1"/>
    <col min="2" max="6" width="9.5703125" customWidth="1"/>
    <col min="7" max="7" width="8.7109375" customWidth="1"/>
    <col min="8" max="11" width="9.5703125" customWidth="1"/>
    <col min="14" max="14" width="14.85546875" bestFit="1" customWidth="1"/>
    <col min="17" max="17" width="10.42578125" bestFit="1" customWidth="1"/>
  </cols>
  <sheetData>
    <row r="1" spans="1:19" ht="21" x14ac:dyDescent="0.35">
      <c r="A1" s="55" t="s">
        <v>56</v>
      </c>
      <c r="L1" s="61"/>
    </row>
    <row r="2" spans="1:19" ht="21" x14ac:dyDescent="0.35">
      <c r="A2" s="55" t="s">
        <v>68</v>
      </c>
    </row>
    <row r="3" spans="1:19" ht="21" x14ac:dyDescent="0.35">
      <c r="A3" s="55" t="s">
        <v>14</v>
      </c>
      <c r="B3" s="29"/>
      <c r="C3" s="31"/>
      <c r="D3" s="28"/>
      <c r="E3" s="30"/>
      <c r="F3" s="28"/>
      <c r="G3" s="30"/>
      <c r="H3" s="28"/>
      <c r="I3" s="28"/>
      <c r="J3" s="28"/>
      <c r="K3" s="28"/>
      <c r="L3" s="28"/>
      <c r="M3" s="9"/>
      <c r="N3" s="9"/>
      <c r="O3" s="9"/>
      <c r="P3" s="9"/>
      <c r="Q3" s="9"/>
      <c r="R3" s="9"/>
      <c r="S3" s="9"/>
    </row>
    <row r="4" spans="1:19" ht="15" x14ac:dyDescent="0.25">
      <c r="A4" s="29"/>
      <c r="B4" s="28"/>
      <c r="C4" s="31"/>
      <c r="D4" s="28"/>
      <c r="E4" s="30"/>
      <c r="F4" s="28"/>
      <c r="G4" s="30"/>
      <c r="H4" s="28"/>
      <c r="I4" s="28"/>
      <c r="J4" s="28"/>
      <c r="K4" s="28"/>
      <c r="L4" s="28"/>
      <c r="M4" s="9"/>
      <c r="N4" s="9"/>
      <c r="O4" s="9"/>
      <c r="P4" s="9"/>
      <c r="Q4" s="9"/>
      <c r="R4" s="9"/>
      <c r="S4" s="9"/>
    </row>
    <row r="6" spans="1:19" ht="15" customHeight="1" x14ac:dyDescent="0.2">
      <c r="A6" s="128" t="s">
        <v>4</v>
      </c>
      <c r="B6" s="78"/>
      <c r="C6" s="79"/>
      <c r="D6" s="79"/>
      <c r="E6" s="79"/>
      <c r="F6" s="79"/>
      <c r="G6" s="79"/>
      <c r="H6" s="79"/>
      <c r="I6" s="79"/>
      <c r="J6" s="79"/>
      <c r="K6" s="79"/>
      <c r="L6" s="28"/>
      <c r="M6" s="9"/>
      <c r="N6" s="9"/>
      <c r="O6" s="9"/>
      <c r="P6" s="9"/>
      <c r="Q6" s="9"/>
      <c r="R6" s="9"/>
      <c r="S6" s="9"/>
    </row>
    <row r="7" spans="1:19" s="138" customFormat="1" ht="15" customHeight="1" x14ac:dyDescent="0.25">
      <c r="A7" s="144"/>
      <c r="B7" s="64">
        <v>2027</v>
      </c>
      <c r="C7" s="48"/>
      <c r="D7" s="67">
        <f>B7+1</f>
        <v>2028</v>
      </c>
      <c r="E7" s="48"/>
      <c r="F7" s="67">
        <f>D7+1</f>
        <v>2029</v>
      </c>
      <c r="G7" s="48"/>
      <c r="H7" s="67">
        <f>F7+1</f>
        <v>2030</v>
      </c>
      <c r="I7" s="48"/>
      <c r="J7" s="67">
        <f>H7+1</f>
        <v>2031</v>
      </c>
      <c r="K7" s="48"/>
      <c r="L7" s="136"/>
      <c r="M7" s="137"/>
      <c r="N7" s="137"/>
      <c r="O7" s="137"/>
      <c r="P7" s="137"/>
      <c r="Q7" s="137"/>
      <c r="R7" s="137"/>
      <c r="S7" s="137"/>
    </row>
    <row r="8" spans="1:19" ht="15" x14ac:dyDescent="0.2">
      <c r="A8" s="143" t="s">
        <v>47</v>
      </c>
      <c r="B8" s="142" t="s">
        <v>3</v>
      </c>
      <c r="C8" s="142"/>
      <c r="D8" s="142"/>
      <c r="E8" s="142"/>
      <c r="F8" s="142"/>
      <c r="G8" s="142"/>
      <c r="H8" s="142"/>
      <c r="I8" s="142"/>
      <c r="J8" s="142"/>
      <c r="K8" s="142"/>
      <c r="L8" s="28"/>
      <c r="M8" s="9"/>
      <c r="N8" s="9"/>
      <c r="O8" s="9"/>
      <c r="P8" s="9"/>
      <c r="Q8" s="9"/>
      <c r="R8" s="9"/>
      <c r="S8" s="9"/>
    </row>
    <row r="9" spans="1:19" ht="15" x14ac:dyDescent="0.25">
      <c r="A9" s="49" t="s">
        <v>8</v>
      </c>
      <c r="B9" s="64">
        <f>B7</f>
        <v>2027</v>
      </c>
      <c r="C9" s="48" t="s">
        <v>0</v>
      </c>
      <c r="D9" s="67">
        <f>B9+1</f>
        <v>2028</v>
      </c>
      <c r="E9" s="48" t="s">
        <v>0</v>
      </c>
      <c r="F9" s="67">
        <f>D9+1</f>
        <v>2029</v>
      </c>
      <c r="G9" s="48" t="s">
        <v>0</v>
      </c>
      <c r="H9" s="67">
        <f>F9+1</f>
        <v>2030</v>
      </c>
      <c r="I9" s="48" t="s">
        <v>0</v>
      </c>
      <c r="J9" s="67">
        <f>H9+1</f>
        <v>2031</v>
      </c>
      <c r="K9" s="48" t="s">
        <v>0</v>
      </c>
      <c r="L9" s="28"/>
      <c r="M9" s="9"/>
      <c r="N9" s="9"/>
      <c r="O9" s="9"/>
      <c r="P9" s="9"/>
      <c r="Q9" s="9"/>
      <c r="R9" s="9"/>
      <c r="S9" s="9"/>
    </row>
    <row r="10" spans="1:19" ht="15" x14ac:dyDescent="0.25">
      <c r="A10" s="29" t="s">
        <v>37</v>
      </c>
      <c r="B10" s="83">
        <v>100000</v>
      </c>
      <c r="C10" s="33"/>
      <c r="D10" s="83">
        <v>100000</v>
      </c>
      <c r="E10" s="33"/>
      <c r="F10" s="83">
        <v>100000</v>
      </c>
      <c r="G10" s="33"/>
      <c r="H10" s="83">
        <v>100000</v>
      </c>
      <c r="I10" s="34"/>
      <c r="J10" s="83">
        <v>100000</v>
      </c>
      <c r="K10" s="34"/>
      <c r="L10" s="35" t="s">
        <v>9</v>
      </c>
      <c r="M10" s="9"/>
      <c r="N10" s="9"/>
      <c r="O10" s="9"/>
      <c r="P10" s="9"/>
      <c r="Q10" s="9"/>
      <c r="R10" s="9"/>
      <c r="S10" s="9"/>
    </row>
    <row r="11" spans="1:19" ht="15" x14ac:dyDescent="0.25">
      <c r="A11" s="29" t="s">
        <v>72</v>
      </c>
      <c r="B11" s="83"/>
      <c r="C11" s="33"/>
      <c r="D11" s="83"/>
      <c r="E11" s="33"/>
      <c r="F11" s="83"/>
      <c r="G11" s="33"/>
      <c r="H11" s="83"/>
      <c r="I11" s="34"/>
      <c r="J11" s="83"/>
      <c r="K11" s="34"/>
      <c r="L11" s="35" t="s">
        <v>71</v>
      </c>
      <c r="M11" s="9"/>
      <c r="N11" s="9"/>
      <c r="O11" s="9"/>
      <c r="P11" s="9"/>
      <c r="Q11" s="9"/>
      <c r="R11" s="9"/>
      <c r="S11" s="9"/>
    </row>
    <row r="12" spans="1:19" ht="15" x14ac:dyDescent="0.25">
      <c r="A12" s="29" t="s">
        <v>5</v>
      </c>
      <c r="B12" s="83" t="s">
        <v>6</v>
      </c>
      <c r="C12" s="33"/>
      <c r="D12" s="83">
        <f>B34</f>
        <v>10387.5</v>
      </c>
      <c r="E12" s="33"/>
      <c r="F12" s="83">
        <f t="shared" ref="F12" si="0">D34</f>
        <v>9540</v>
      </c>
      <c r="G12" s="33"/>
      <c r="H12" s="83">
        <f t="shared" ref="H12" si="1">F34</f>
        <v>11367.5</v>
      </c>
      <c r="I12" s="34"/>
      <c r="J12" s="83">
        <f>H34</f>
        <v>14265</v>
      </c>
      <c r="K12" s="34"/>
      <c r="L12" s="35" t="s">
        <v>9</v>
      </c>
      <c r="M12" s="9"/>
      <c r="N12" s="9"/>
      <c r="O12" s="9"/>
      <c r="P12" s="9"/>
      <c r="Q12" s="9"/>
      <c r="R12" s="9"/>
      <c r="S12" s="9"/>
    </row>
    <row r="13" spans="1:19" ht="15" x14ac:dyDescent="0.25">
      <c r="A13" s="29" t="s">
        <v>45</v>
      </c>
      <c r="B13" s="83">
        <v>0</v>
      </c>
      <c r="C13" s="33"/>
      <c r="D13" s="83">
        <v>0</v>
      </c>
      <c r="E13" s="33"/>
      <c r="F13" s="83">
        <v>0</v>
      </c>
      <c r="G13" s="33"/>
      <c r="H13" s="83">
        <v>0</v>
      </c>
      <c r="I13" s="34"/>
      <c r="J13" s="83">
        <v>0</v>
      </c>
      <c r="K13" s="34"/>
      <c r="L13" s="35" t="s">
        <v>9</v>
      </c>
      <c r="M13" s="9"/>
      <c r="N13" s="9"/>
      <c r="O13" s="9"/>
      <c r="P13" s="9"/>
      <c r="Q13" s="9"/>
      <c r="R13" s="9"/>
      <c r="S13" s="9"/>
    </row>
    <row r="14" spans="1:19" ht="15" x14ac:dyDescent="0.25">
      <c r="A14" s="29" t="s">
        <v>85</v>
      </c>
      <c r="B14" s="83"/>
      <c r="C14" s="33"/>
      <c r="D14" s="83"/>
      <c r="E14" s="33"/>
      <c r="F14" s="83"/>
      <c r="G14" s="33"/>
      <c r="H14" s="83"/>
      <c r="I14" s="34"/>
      <c r="J14" s="83"/>
      <c r="K14" s="34"/>
      <c r="L14" s="35" t="s">
        <v>9</v>
      </c>
      <c r="M14" s="9"/>
      <c r="N14" s="9"/>
      <c r="O14" s="9"/>
      <c r="P14" s="9"/>
      <c r="Q14" s="9"/>
      <c r="R14" s="9"/>
      <c r="S14" s="9"/>
    </row>
    <row r="15" spans="1:19" s="82" customFormat="1" ht="15.75" thickBot="1" x14ac:dyDescent="0.3">
      <c r="A15" s="129" t="s">
        <v>86</v>
      </c>
      <c r="B15" s="102">
        <f>SUM(B10:B13)</f>
        <v>100000</v>
      </c>
      <c r="C15" s="103"/>
      <c r="D15" s="102">
        <f>SUM(D10:D13)</f>
        <v>110387.5</v>
      </c>
      <c r="E15" s="103"/>
      <c r="F15" s="102">
        <f>SUM(F10:F13)</f>
        <v>109540</v>
      </c>
      <c r="G15" s="103"/>
      <c r="H15" s="102">
        <f>SUM(H10:H13)</f>
        <v>111367.5</v>
      </c>
      <c r="I15" s="104"/>
      <c r="J15" s="102">
        <f>SUM(J10:J13)</f>
        <v>114265</v>
      </c>
      <c r="K15" s="104"/>
      <c r="L15" s="45"/>
      <c r="M15" s="45"/>
      <c r="N15" s="45"/>
      <c r="O15" s="45"/>
      <c r="P15" s="45"/>
      <c r="Q15" s="45"/>
      <c r="R15" s="45"/>
      <c r="S15" s="45"/>
    </row>
    <row r="16" spans="1:19" ht="15.75" thickTop="1" x14ac:dyDescent="0.25">
      <c r="A16" s="130"/>
      <c r="B16" s="32"/>
      <c r="C16" s="31"/>
      <c r="D16" s="32"/>
      <c r="E16" s="30"/>
      <c r="F16" s="32"/>
      <c r="G16" s="30"/>
      <c r="H16" s="28"/>
      <c r="I16" s="28"/>
      <c r="J16" s="28"/>
      <c r="K16" s="28"/>
      <c r="L16" s="28"/>
      <c r="M16" s="28"/>
      <c r="N16" s="28"/>
      <c r="O16" s="28"/>
      <c r="P16" s="28"/>
      <c r="Q16" s="28"/>
      <c r="R16" s="28"/>
      <c r="S16" s="28"/>
    </row>
    <row r="17" spans="1:19" ht="15" x14ac:dyDescent="0.25">
      <c r="A17" s="84" t="s">
        <v>7</v>
      </c>
      <c r="B17" s="84"/>
      <c r="C17" s="84"/>
      <c r="D17" s="84"/>
      <c r="E17" s="84"/>
      <c r="F17" s="84"/>
      <c r="G17" s="84"/>
      <c r="H17" s="84"/>
      <c r="I17" s="84"/>
      <c r="J17" s="84"/>
      <c r="K17" s="84"/>
      <c r="L17" s="28"/>
      <c r="M17" s="28"/>
      <c r="N17" s="28"/>
      <c r="O17" s="28"/>
      <c r="P17" s="28"/>
      <c r="Q17" s="28"/>
      <c r="R17" s="28"/>
      <c r="S17" s="28"/>
    </row>
    <row r="19" spans="1:19" ht="15" x14ac:dyDescent="0.25">
      <c r="A19" s="131" t="s">
        <v>16</v>
      </c>
      <c r="B19" s="141" t="s">
        <v>3</v>
      </c>
      <c r="C19" s="141"/>
      <c r="D19" s="141"/>
      <c r="E19" s="141"/>
      <c r="F19" s="141"/>
      <c r="G19" s="141"/>
      <c r="H19" s="141"/>
      <c r="I19" s="141"/>
      <c r="J19" s="141"/>
      <c r="K19" s="141"/>
      <c r="L19" s="50"/>
      <c r="M19" s="38"/>
      <c r="N19" s="38"/>
      <c r="O19" s="39"/>
      <c r="P19" s="38"/>
      <c r="Q19" s="38"/>
      <c r="R19" s="38"/>
      <c r="S19" s="38"/>
    </row>
    <row r="20" spans="1:19" ht="15" x14ac:dyDescent="0.25">
      <c r="A20" s="130" t="s">
        <v>39</v>
      </c>
      <c r="B20" s="42">
        <f>'Annex 2A Geo., outcome and hum.'!E112</f>
        <v>11700</v>
      </c>
      <c r="C20" s="135">
        <f t="shared" ref="C20:C26" si="2">B20/B$26</f>
        <v>0.14507129572225666</v>
      </c>
      <c r="D20" s="42">
        <f>'Annex 2A Geo., outcome and hum.'!J112</f>
        <v>11700</v>
      </c>
      <c r="E20" s="135">
        <f t="shared" ref="E20:E26" si="3">D20/D$26</f>
        <v>0.1276595744680851</v>
      </c>
      <c r="F20" s="42">
        <f>'Annex 2A Geo., outcome and hum.'!O112</f>
        <v>11700</v>
      </c>
      <c r="G20" s="135">
        <f t="shared" ref="G20:G26" si="4">F20/F$26</f>
        <v>0.13197969543147209</v>
      </c>
      <c r="H20" s="42">
        <f>'Annex 2A Geo., outcome and hum.'!T112</f>
        <v>11700</v>
      </c>
      <c r="I20" s="135">
        <f t="shared" ref="I20:I26" si="5">H20/H$26</f>
        <v>0.13348545350827154</v>
      </c>
      <c r="J20" s="42">
        <f>'Annex 2A Geo., outcome and hum.'!Y112</f>
        <v>11700</v>
      </c>
      <c r="K20" s="135">
        <f t="shared" ref="K20:K26" si="6">J20/J$26</f>
        <v>0.13660245183887915</v>
      </c>
      <c r="L20" s="35" t="s">
        <v>26</v>
      </c>
      <c r="M20" s="38"/>
      <c r="N20" s="38"/>
      <c r="O20" s="39"/>
      <c r="P20" s="38"/>
      <c r="Q20" s="38"/>
      <c r="R20" s="38"/>
      <c r="S20" s="38"/>
    </row>
    <row r="21" spans="1:19" ht="15" x14ac:dyDescent="0.25">
      <c r="A21" s="29" t="s">
        <v>40</v>
      </c>
      <c r="B21" s="42">
        <f>'Annex 2A Geo., outcome and hum.'!E113</f>
        <v>21050</v>
      </c>
      <c r="C21" s="135">
        <f t="shared" si="2"/>
        <v>0.26100433973961562</v>
      </c>
      <c r="D21" s="42">
        <f>'Annex 2A Geo., outcome and hum.'!J113</f>
        <v>21050</v>
      </c>
      <c r="E21" s="135">
        <f t="shared" si="3"/>
        <v>0.22967812329514456</v>
      </c>
      <c r="F21" s="42">
        <f>'Annex 2A Geo., outcome and hum.'!O113</f>
        <v>21050</v>
      </c>
      <c r="G21" s="135">
        <f t="shared" si="4"/>
        <v>0.23745064861816131</v>
      </c>
      <c r="H21" s="42">
        <f>'Annex 2A Geo., outcome and hum.'!T113</f>
        <v>21050</v>
      </c>
      <c r="I21" s="135">
        <f t="shared" si="5"/>
        <v>0.24015972618368511</v>
      </c>
      <c r="J21" s="42">
        <f>'Annex 2A Geo., outcome and hum.'!Y113</f>
        <v>21050</v>
      </c>
      <c r="K21" s="135">
        <f t="shared" si="6"/>
        <v>0.24576765907764156</v>
      </c>
      <c r="L21" s="35" t="s">
        <v>26</v>
      </c>
      <c r="M21" s="38"/>
      <c r="N21" s="38"/>
      <c r="O21" s="39"/>
      <c r="P21" s="38"/>
      <c r="Q21" s="38"/>
      <c r="R21" s="38"/>
      <c r="S21" s="38"/>
    </row>
    <row r="22" spans="1:19" ht="15" x14ac:dyDescent="0.25">
      <c r="A22" s="29" t="s">
        <v>41</v>
      </c>
      <c r="B22" s="42">
        <f>'Annex 2A Geo., outcome and hum.'!E114</f>
        <v>21200</v>
      </c>
      <c r="C22" s="135">
        <f t="shared" si="2"/>
        <v>0.26286422814631122</v>
      </c>
      <c r="D22" s="42">
        <f>'Annex 2A Geo., outcome and hum.'!J114</f>
        <v>21200</v>
      </c>
      <c r="E22" s="135">
        <f t="shared" si="3"/>
        <v>0.23131478450627388</v>
      </c>
      <c r="F22" s="42">
        <f>'Annex 2A Geo., outcome and hum.'!O114</f>
        <v>21200</v>
      </c>
      <c r="G22" s="135">
        <f t="shared" si="4"/>
        <v>0.23914269599548788</v>
      </c>
      <c r="H22" s="42">
        <f>'Annex 2A Geo., outcome and hum.'!T114</f>
        <v>21200</v>
      </c>
      <c r="I22" s="135">
        <f t="shared" si="5"/>
        <v>0.24187107815173989</v>
      </c>
      <c r="J22" s="42">
        <f>'Annex 2A Geo., outcome and hum.'!Y114</f>
        <v>21200</v>
      </c>
      <c r="K22" s="135">
        <f t="shared" si="6"/>
        <v>0.2475189725627554</v>
      </c>
      <c r="L22" s="35" t="s">
        <v>26</v>
      </c>
      <c r="M22" s="38"/>
      <c r="N22" s="38"/>
      <c r="O22" s="39"/>
      <c r="P22" s="38"/>
      <c r="Q22" s="38"/>
      <c r="R22" s="38"/>
      <c r="S22" s="38"/>
    </row>
    <row r="23" spans="1:19" ht="15" x14ac:dyDescent="0.25">
      <c r="A23" s="29" t="s">
        <v>42</v>
      </c>
      <c r="B23" s="42">
        <f>'Annex 2A Geo., outcome and hum.'!E115</f>
        <v>5300</v>
      </c>
      <c r="C23" s="135">
        <f t="shared" si="2"/>
        <v>6.5716057036577805E-2</v>
      </c>
      <c r="D23" s="42">
        <f>'Annex 2A Geo., outcome and hum.'!J115</f>
        <v>5300</v>
      </c>
      <c r="E23" s="135">
        <f t="shared" si="3"/>
        <v>5.782869612656847E-2</v>
      </c>
      <c r="F23" s="42">
        <f>'Annex 2A Geo., outcome and hum.'!O115</f>
        <v>5300</v>
      </c>
      <c r="G23" s="135">
        <f t="shared" si="4"/>
        <v>5.9785673998871969E-2</v>
      </c>
      <c r="H23" s="42">
        <f>'Annex 2A Geo., outcome and hum.'!T115</f>
        <v>5300</v>
      </c>
      <c r="I23" s="135">
        <f t="shared" si="5"/>
        <v>6.0467769537934972E-2</v>
      </c>
      <c r="J23" s="42">
        <f>'Annex 2A Geo., outcome and hum.'!Y115</f>
        <v>5300</v>
      </c>
      <c r="K23" s="135">
        <f t="shared" si="6"/>
        <v>6.187974314068885E-2</v>
      </c>
      <c r="L23" s="35" t="s">
        <v>26</v>
      </c>
      <c r="M23" s="38"/>
      <c r="N23" s="38"/>
      <c r="O23" s="39"/>
      <c r="P23" s="38"/>
      <c r="Q23" s="38"/>
      <c r="R23" s="38"/>
      <c r="S23" s="38"/>
    </row>
    <row r="24" spans="1:19" ht="15" x14ac:dyDescent="0.25">
      <c r="A24" s="29" t="s">
        <v>43</v>
      </c>
      <c r="B24" s="42">
        <f>'Annex 2A Geo., outcome and hum.'!E116</f>
        <v>8400</v>
      </c>
      <c r="C24" s="135">
        <f t="shared" si="2"/>
        <v>0.10415375077495351</v>
      </c>
      <c r="D24" s="42">
        <f>'Annex 2A Geo., outcome and hum.'!J116</f>
        <v>8400</v>
      </c>
      <c r="E24" s="135">
        <f t="shared" si="3"/>
        <v>9.1653027823240585E-2</v>
      </c>
      <c r="F24" s="42">
        <f>'Annex 2A Geo., outcome and hum.'!O116</f>
        <v>8400</v>
      </c>
      <c r="G24" s="135">
        <f t="shared" si="4"/>
        <v>9.475465313028765E-2</v>
      </c>
      <c r="H24" s="42">
        <f>'Annex 2A Geo., outcome and hum.'!T116</f>
        <v>8400</v>
      </c>
      <c r="I24" s="135">
        <f t="shared" si="5"/>
        <v>9.5835710211066738E-2</v>
      </c>
      <c r="J24" s="42">
        <f>'Annex 2A Geo., outcome and hum.'!Y116</f>
        <v>8400</v>
      </c>
      <c r="K24" s="135">
        <f t="shared" si="6"/>
        <v>9.8073555166374782E-2</v>
      </c>
      <c r="L24" s="35" t="s">
        <v>26</v>
      </c>
      <c r="M24" s="38"/>
      <c r="N24" s="38"/>
      <c r="O24" s="39"/>
      <c r="P24" s="38"/>
      <c r="Q24" s="38"/>
      <c r="R24" s="38"/>
      <c r="S24" s="38"/>
    </row>
    <row r="25" spans="1:19" ht="15" x14ac:dyDescent="0.25">
      <c r="A25" s="29" t="s">
        <v>55</v>
      </c>
      <c r="B25" s="83">
        <v>13000</v>
      </c>
      <c r="C25" s="135">
        <f t="shared" si="2"/>
        <v>0.16119032858028517</v>
      </c>
      <c r="D25" s="83">
        <v>24000</v>
      </c>
      <c r="E25" s="135">
        <f t="shared" si="3"/>
        <v>0.26186579378068742</v>
      </c>
      <c r="F25" s="83">
        <v>21000</v>
      </c>
      <c r="G25" s="135">
        <f t="shared" si="4"/>
        <v>0.23688663282571912</v>
      </c>
      <c r="H25" s="83">
        <v>20000</v>
      </c>
      <c r="I25" s="135">
        <f t="shared" si="5"/>
        <v>0.22818026240730177</v>
      </c>
      <c r="J25" s="83">
        <v>18000</v>
      </c>
      <c r="K25" s="135">
        <f t="shared" si="6"/>
        <v>0.21015761821366025</v>
      </c>
      <c r="L25" s="35" t="s">
        <v>9</v>
      </c>
      <c r="M25" s="38"/>
      <c r="N25" s="38"/>
      <c r="O25" s="39"/>
      <c r="P25" s="38"/>
      <c r="Q25" s="38"/>
      <c r="R25" s="38"/>
      <c r="S25" s="38"/>
    </row>
    <row r="26" spans="1:19" s="82" customFormat="1" ht="15" x14ac:dyDescent="0.25">
      <c r="A26" s="132" t="s">
        <v>38</v>
      </c>
      <c r="B26" s="90">
        <f>SUM(B20:B25)</f>
        <v>80650</v>
      </c>
      <c r="C26" s="91">
        <f t="shared" si="2"/>
        <v>1</v>
      </c>
      <c r="D26" s="90">
        <f>SUM(D20:D25)</f>
        <v>91650</v>
      </c>
      <c r="E26" s="91">
        <f t="shared" si="3"/>
        <v>1</v>
      </c>
      <c r="F26" s="90">
        <f>SUM(F20:F25)</f>
        <v>88650</v>
      </c>
      <c r="G26" s="91">
        <f t="shared" si="4"/>
        <v>1</v>
      </c>
      <c r="H26" s="90">
        <f>SUM(H20:H25)</f>
        <v>87650</v>
      </c>
      <c r="I26" s="91">
        <f t="shared" si="5"/>
        <v>1</v>
      </c>
      <c r="J26" s="90">
        <f>SUM(J20:J25)</f>
        <v>85650</v>
      </c>
      <c r="K26" s="91">
        <f t="shared" si="6"/>
        <v>1</v>
      </c>
      <c r="L26" s="88"/>
      <c r="M26" s="89"/>
      <c r="N26"/>
      <c r="O26"/>
      <c r="P26"/>
      <c r="Q26"/>
      <c r="R26"/>
    </row>
    <row r="27" spans="1:19" ht="15" x14ac:dyDescent="0.25">
      <c r="A27" s="29" t="s">
        <v>60</v>
      </c>
      <c r="B27" s="83">
        <v>3000</v>
      </c>
      <c r="C27" s="37"/>
      <c r="D27" s="83">
        <v>2500</v>
      </c>
      <c r="E27" s="37"/>
      <c r="F27" s="83">
        <v>3000</v>
      </c>
      <c r="G27" s="37"/>
      <c r="H27" s="83">
        <v>3000</v>
      </c>
      <c r="I27" s="37"/>
      <c r="J27" s="83">
        <v>3000</v>
      </c>
      <c r="K27" s="37"/>
      <c r="L27" s="35" t="s">
        <v>9</v>
      </c>
      <c r="M27" s="38"/>
      <c r="N27" s="38"/>
      <c r="O27" s="39"/>
      <c r="P27" s="38"/>
      <c r="Q27" s="38"/>
      <c r="R27" s="38"/>
      <c r="S27" s="38"/>
    </row>
    <row r="28" spans="1:19" ht="15" x14ac:dyDescent="0.25">
      <c r="A28" s="29" t="s">
        <v>61</v>
      </c>
      <c r="B28" s="83">
        <v>0</v>
      </c>
      <c r="C28" s="37"/>
      <c r="D28" s="83">
        <v>0</v>
      </c>
      <c r="E28" s="37"/>
      <c r="F28" s="83">
        <v>0</v>
      </c>
      <c r="G28" s="37"/>
      <c r="H28" s="83">
        <v>0</v>
      </c>
      <c r="I28" s="37"/>
      <c r="J28" s="83">
        <v>0</v>
      </c>
      <c r="K28" s="37"/>
      <c r="L28" s="35" t="s">
        <v>9</v>
      </c>
      <c r="M28" s="38"/>
      <c r="N28" s="38"/>
      <c r="O28" s="39"/>
      <c r="P28" s="38"/>
      <c r="Q28" s="38"/>
      <c r="R28" s="38"/>
      <c r="S28" s="38"/>
    </row>
    <row r="29" spans="1:19" ht="15" x14ac:dyDescent="0.25">
      <c r="A29" s="29" t="s">
        <v>73</v>
      </c>
      <c r="B29" s="83">
        <v>100</v>
      </c>
      <c r="C29" s="37"/>
      <c r="D29" s="83">
        <v>100</v>
      </c>
      <c r="E29" s="37"/>
      <c r="F29" s="83">
        <v>100</v>
      </c>
      <c r="G29" s="37"/>
      <c r="H29" s="83">
        <v>100</v>
      </c>
      <c r="I29" s="37"/>
      <c r="J29" s="83">
        <v>100</v>
      </c>
      <c r="K29" s="37"/>
      <c r="L29" s="35" t="s">
        <v>9</v>
      </c>
      <c r="M29" s="38"/>
      <c r="N29" s="38"/>
      <c r="O29" s="39"/>
      <c r="P29" s="38"/>
      <c r="Q29" s="38"/>
      <c r="R29" s="38"/>
      <c r="S29" s="38"/>
    </row>
    <row r="30" spans="1:19" ht="15" x14ac:dyDescent="0.25">
      <c r="A30" s="132" t="s">
        <v>46</v>
      </c>
      <c r="B30" s="90">
        <f>SUM(B26:B29)</f>
        <v>83750</v>
      </c>
      <c r="C30" s="91"/>
      <c r="D30" s="90">
        <f>SUM(D26:D29)</f>
        <v>94250</v>
      </c>
      <c r="E30" s="91"/>
      <c r="F30" s="90">
        <f>SUM(F26:F29)</f>
        <v>91750</v>
      </c>
      <c r="G30" s="91"/>
      <c r="H30" s="90">
        <f>SUM(H26:H29)</f>
        <v>90750</v>
      </c>
      <c r="I30" s="91"/>
      <c r="J30" s="90">
        <f>SUM(J26:J29)</f>
        <v>88750</v>
      </c>
      <c r="K30" s="91"/>
      <c r="L30" s="140"/>
      <c r="M30" s="38"/>
      <c r="N30" s="38"/>
      <c r="O30" s="39"/>
      <c r="P30" s="38"/>
      <c r="Q30" s="38"/>
      <c r="R30" s="38"/>
      <c r="S30" s="38"/>
    </row>
    <row r="31" spans="1:19" ht="15" x14ac:dyDescent="0.25">
      <c r="A31" s="29" t="s">
        <v>62</v>
      </c>
      <c r="B31" s="83">
        <f>B30*0.07</f>
        <v>5862.5000000000009</v>
      </c>
      <c r="C31" s="37"/>
      <c r="D31" s="83">
        <f>D30*0.07</f>
        <v>6597.5000000000009</v>
      </c>
      <c r="E31" s="37"/>
      <c r="F31" s="83">
        <f>F30*0.07</f>
        <v>6422.5000000000009</v>
      </c>
      <c r="G31" s="37"/>
      <c r="H31" s="83">
        <f>H30*0.07</f>
        <v>6352.5000000000009</v>
      </c>
      <c r="I31" s="37"/>
      <c r="J31" s="83">
        <f>J30*0.07</f>
        <v>6212.5000000000009</v>
      </c>
      <c r="K31" s="37"/>
      <c r="L31" s="35" t="s">
        <v>9</v>
      </c>
      <c r="M31" s="38"/>
      <c r="N31" s="38"/>
      <c r="O31" s="39"/>
      <c r="P31" s="38"/>
      <c r="Q31" s="38"/>
      <c r="R31" s="38"/>
      <c r="S31" s="38"/>
    </row>
    <row r="32" spans="1:19" ht="15.75" thickBot="1" x14ac:dyDescent="0.3">
      <c r="A32" s="129" t="s">
        <v>35</v>
      </c>
      <c r="B32" s="51">
        <f>SUM(B30:B31)</f>
        <v>89612.5</v>
      </c>
      <c r="C32" s="139"/>
      <c r="D32" s="51">
        <f t="shared" ref="D32" si="7">SUM(D30:D31)</f>
        <v>100847.5</v>
      </c>
      <c r="E32" s="139"/>
      <c r="F32" s="51">
        <f t="shared" ref="F32" si="8">SUM(F30:F31)</f>
        <v>98172.5</v>
      </c>
      <c r="G32" s="139"/>
      <c r="H32" s="51">
        <f t="shared" ref="H32" si="9">SUM(H30:H31)</f>
        <v>97102.5</v>
      </c>
      <c r="I32" s="139"/>
      <c r="J32" s="51">
        <f t="shared" ref="J32" si="10">SUM(J30:J31)</f>
        <v>94962.5</v>
      </c>
      <c r="K32" s="139"/>
      <c r="L32" s="35"/>
      <c r="M32" s="38"/>
      <c r="N32" s="38"/>
      <c r="O32" s="39"/>
      <c r="P32" s="38"/>
      <c r="Q32" s="38"/>
      <c r="R32" s="38"/>
      <c r="S32" s="38"/>
    </row>
    <row r="33" spans="1:19" ht="9" customHeight="1" thickTop="1" x14ac:dyDescent="0.25">
      <c r="A33" s="28"/>
      <c r="B33" s="40"/>
      <c r="C33" s="36"/>
      <c r="D33" s="40"/>
      <c r="E33" s="36"/>
      <c r="F33" s="40"/>
      <c r="G33" s="36"/>
      <c r="H33" s="40"/>
      <c r="I33" s="34"/>
      <c r="J33" s="40"/>
      <c r="K33" s="34"/>
      <c r="L33" s="50"/>
      <c r="M33" s="38"/>
      <c r="N33" s="38"/>
      <c r="O33" s="39"/>
      <c r="P33" s="38"/>
      <c r="Q33" s="38"/>
      <c r="R33" s="38"/>
      <c r="S33" s="38"/>
    </row>
    <row r="34" spans="1:19" s="82" customFormat="1" ht="15.75" thickBot="1" x14ac:dyDescent="0.3">
      <c r="A34" s="129" t="s">
        <v>49</v>
      </c>
      <c r="B34" s="102">
        <f>B15-B32</f>
        <v>10387.5</v>
      </c>
      <c r="C34" s="103"/>
      <c r="D34" s="102">
        <f>D15-D32</f>
        <v>9540</v>
      </c>
      <c r="E34" s="103"/>
      <c r="F34" s="102">
        <f>F15-F32</f>
        <v>11367.5</v>
      </c>
      <c r="G34" s="103"/>
      <c r="H34" s="102">
        <f>H15-H32</f>
        <v>14265</v>
      </c>
      <c r="I34" s="104"/>
      <c r="J34" s="102">
        <f>J15-J32</f>
        <v>19302.5</v>
      </c>
      <c r="K34" s="104"/>
      <c r="L34" s="45"/>
      <c r="M34" s="45"/>
      <c r="N34" s="45"/>
      <c r="O34" s="45"/>
      <c r="P34" s="45"/>
      <c r="Q34" s="45"/>
      <c r="R34" s="45"/>
      <c r="S34" s="45"/>
    </row>
    <row r="35" spans="1:19" ht="15.75" thickTop="1" x14ac:dyDescent="0.25">
      <c r="A35" s="28"/>
      <c r="B35" s="40"/>
      <c r="C35" s="36"/>
      <c r="D35" s="40"/>
      <c r="E35" s="36"/>
      <c r="F35" s="40"/>
      <c r="G35" s="36"/>
      <c r="H35" s="40"/>
      <c r="I35" s="34"/>
      <c r="J35" s="40"/>
      <c r="K35" s="34"/>
      <c r="L35" s="50"/>
      <c r="M35" s="38"/>
      <c r="N35" s="38"/>
      <c r="O35" s="39"/>
      <c r="P35" s="38"/>
      <c r="Q35" s="38"/>
      <c r="R35" s="38"/>
      <c r="S35" s="38"/>
    </row>
    <row r="36" spans="1:19" ht="15" x14ac:dyDescent="0.25">
      <c r="A36" s="84" t="s">
        <v>48</v>
      </c>
      <c r="B36" s="84"/>
      <c r="C36" s="84"/>
      <c r="D36" s="84"/>
      <c r="E36" s="84"/>
      <c r="F36" s="84"/>
      <c r="G36" s="84"/>
      <c r="H36" s="84"/>
      <c r="I36" s="84"/>
      <c r="J36" s="84"/>
      <c r="K36" s="84"/>
      <c r="L36" s="50"/>
      <c r="M36" s="38"/>
      <c r="N36" s="38"/>
      <c r="O36" s="39"/>
      <c r="P36" s="38"/>
      <c r="Q36" s="38"/>
      <c r="R36" s="38"/>
      <c r="S36" s="38"/>
    </row>
    <row r="37" spans="1:19" ht="15" x14ac:dyDescent="0.25">
      <c r="A37" s="28"/>
      <c r="B37" s="40"/>
      <c r="C37" s="36"/>
      <c r="D37" s="40"/>
      <c r="E37" s="36"/>
      <c r="F37" s="40"/>
      <c r="G37" s="36"/>
      <c r="H37" s="40"/>
      <c r="I37" s="34"/>
      <c r="J37" s="40"/>
      <c r="K37" s="34"/>
      <c r="L37" s="50"/>
      <c r="M37" s="38"/>
      <c r="N37" s="38"/>
      <c r="O37" s="39"/>
      <c r="P37" s="38"/>
      <c r="Q37" s="38"/>
      <c r="R37" s="38"/>
      <c r="S37" s="38"/>
    </row>
    <row r="38" spans="1:19" ht="15" x14ac:dyDescent="0.25">
      <c r="A38" s="131" t="s">
        <v>18</v>
      </c>
      <c r="B38" s="141" t="s">
        <v>3</v>
      </c>
      <c r="C38" s="141"/>
      <c r="D38" s="141"/>
      <c r="E38" s="141"/>
      <c r="F38" s="141"/>
      <c r="G38" s="141"/>
      <c r="H38" s="141"/>
      <c r="I38" s="141"/>
      <c r="J38" s="141"/>
      <c r="K38" s="141"/>
      <c r="L38" s="38"/>
      <c r="M38" s="38"/>
    </row>
    <row r="39" spans="1:19" ht="15" x14ac:dyDescent="0.25">
      <c r="A39" s="130" t="s">
        <v>31</v>
      </c>
      <c r="B39" s="65">
        <f>'Annex 2B Geo. and cost cat.'!E112</f>
        <v>4200</v>
      </c>
      <c r="C39" s="134">
        <f t="shared" ref="C39:C45" si="11">B39/B$45</f>
        <v>5.2076875387476754E-2</v>
      </c>
      <c r="D39" s="65">
        <f>'Annex 2B Geo. and cost cat.'!G112</f>
        <v>4200</v>
      </c>
      <c r="E39" s="134">
        <f t="shared" ref="E39:E45" si="12">D39/D$45</f>
        <v>4.5826513911620292E-2</v>
      </c>
      <c r="F39" s="65">
        <f>'Annex 2B Geo. and cost cat.'!I112</f>
        <v>4200</v>
      </c>
      <c r="G39" s="134">
        <f t="shared" ref="G39:G45" si="13">F39/F$45</f>
        <v>4.7377326565143825E-2</v>
      </c>
      <c r="H39" s="65">
        <f>'Annex 2B Geo. and cost cat.'!K112</f>
        <v>4200</v>
      </c>
      <c r="I39" s="134">
        <f t="shared" ref="I39:I45" si="14">H39/H$45</f>
        <v>4.7917855105533369E-2</v>
      </c>
      <c r="J39" s="65">
        <f>'Annex 2B Geo. and cost cat.'!M112</f>
        <v>4200</v>
      </c>
      <c r="K39" s="134">
        <f t="shared" ref="K39:K45" si="15">J39/J$45</f>
        <v>4.9036777583187391E-2</v>
      </c>
      <c r="L39" s="35" t="s">
        <v>27</v>
      </c>
      <c r="M39" s="28"/>
      <c r="N39" s="9"/>
      <c r="O39" s="28"/>
      <c r="P39" s="28"/>
      <c r="Q39" s="28"/>
      <c r="R39" s="28"/>
      <c r="S39" s="28"/>
    </row>
    <row r="40" spans="1:19" ht="15" x14ac:dyDescent="0.25">
      <c r="A40" s="130" t="s">
        <v>51</v>
      </c>
      <c r="B40" s="65">
        <f>'Annex 2B Geo. and cost cat.'!E113</f>
        <v>18800</v>
      </c>
      <c r="C40" s="37">
        <f t="shared" si="11"/>
        <v>0.23310601363918165</v>
      </c>
      <c r="D40" s="65">
        <f>'Annex 2B Geo. and cost cat.'!G113</f>
        <v>18800</v>
      </c>
      <c r="E40" s="37">
        <f t="shared" si="12"/>
        <v>0.20512820512820512</v>
      </c>
      <c r="F40" s="65">
        <f>'Annex 2B Geo. and cost cat.'!I113</f>
        <v>18800</v>
      </c>
      <c r="G40" s="37">
        <f t="shared" si="13"/>
        <v>0.21206993795826284</v>
      </c>
      <c r="H40" s="65">
        <f>'Annex 2B Geo. and cost cat.'!K113</f>
        <v>18800</v>
      </c>
      <c r="I40" s="37">
        <f t="shared" si="14"/>
        <v>0.21448944666286365</v>
      </c>
      <c r="J40" s="65">
        <f>'Annex 2B Geo. and cost cat.'!M113</f>
        <v>18800</v>
      </c>
      <c r="K40" s="37">
        <f t="shared" si="15"/>
        <v>0.21949795680093404</v>
      </c>
      <c r="L40" s="35" t="s">
        <v>27</v>
      </c>
      <c r="M40" s="28"/>
      <c r="N40" s="9"/>
      <c r="O40" s="28"/>
      <c r="P40" s="28"/>
      <c r="Q40" s="28"/>
      <c r="R40" s="28"/>
      <c r="S40" s="28"/>
    </row>
    <row r="41" spans="1:19" ht="15" x14ac:dyDescent="0.25">
      <c r="A41" s="130" t="s">
        <v>59</v>
      </c>
      <c r="B41" s="65">
        <f>'Annex 2B Geo. and cost cat.'!E114</f>
        <v>29500</v>
      </c>
      <c r="C41" s="37">
        <f t="shared" si="11"/>
        <v>0.36577805331680097</v>
      </c>
      <c r="D41" s="65">
        <f>'Annex 2B Geo. and cost cat.'!G114</f>
        <v>29500</v>
      </c>
      <c r="E41" s="37">
        <f t="shared" si="12"/>
        <v>0.32187670485542824</v>
      </c>
      <c r="F41" s="65">
        <f>'Annex 2B Geo. and cost cat.'!I114</f>
        <v>29500</v>
      </c>
      <c r="G41" s="37">
        <f t="shared" si="13"/>
        <v>0.33276931754089112</v>
      </c>
      <c r="H41" s="65">
        <f>'Annex 2B Geo. and cost cat.'!K114</f>
        <v>29500</v>
      </c>
      <c r="I41" s="37">
        <f t="shared" si="14"/>
        <v>0.33656588705077012</v>
      </c>
      <c r="J41" s="65">
        <f>'Annex 2B Geo. and cost cat.'!M114</f>
        <v>29500</v>
      </c>
      <c r="K41" s="37">
        <f t="shared" si="15"/>
        <v>0.34442498540572097</v>
      </c>
      <c r="L41" s="35" t="s">
        <v>27</v>
      </c>
      <c r="M41" s="28"/>
      <c r="N41" s="9"/>
      <c r="O41" s="28"/>
      <c r="P41" s="28"/>
      <c r="Q41" s="28"/>
      <c r="R41" s="28"/>
      <c r="S41" s="28"/>
    </row>
    <row r="42" spans="1:19" ht="15" x14ac:dyDescent="0.25">
      <c r="A42" s="130" t="s">
        <v>30</v>
      </c>
      <c r="B42" s="65">
        <f>'Annex 2B Geo. and cost cat.'!E115</f>
        <v>5150</v>
      </c>
      <c r="C42" s="37">
        <f t="shared" si="11"/>
        <v>6.3856168629882207E-2</v>
      </c>
      <c r="D42" s="65">
        <f>'Annex 2B Geo. and cost cat.'!G115</f>
        <v>5150</v>
      </c>
      <c r="E42" s="37">
        <f t="shared" si="12"/>
        <v>5.6192034915439171E-2</v>
      </c>
      <c r="F42" s="65">
        <f>'Annex 2B Geo. and cost cat.'!I115</f>
        <v>5150</v>
      </c>
      <c r="G42" s="37">
        <f t="shared" si="13"/>
        <v>5.8093626621545401E-2</v>
      </c>
      <c r="H42" s="65">
        <f>'Annex 2B Geo. and cost cat.'!K115</f>
        <v>5150</v>
      </c>
      <c r="I42" s="37">
        <f t="shared" si="14"/>
        <v>5.8756417569880204E-2</v>
      </c>
      <c r="J42" s="65">
        <f>'Annex 2B Geo. and cost cat.'!M115</f>
        <v>5150</v>
      </c>
      <c r="K42" s="37">
        <f t="shared" si="15"/>
        <v>6.0128429655575015E-2</v>
      </c>
      <c r="L42" s="35" t="s">
        <v>27</v>
      </c>
      <c r="M42" s="28"/>
      <c r="N42" s="9"/>
      <c r="O42" s="28"/>
      <c r="P42" s="28"/>
      <c r="Q42" s="28"/>
      <c r="R42" s="28"/>
      <c r="S42" s="28"/>
    </row>
    <row r="43" spans="1:19" ht="15" x14ac:dyDescent="0.25">
      <c r="A43" s="29" t="s">
        <v>52</v>
      </c>
      <c r="B43" s="65">
        <f>'Annex 2B Geo. and cost cat.'!E116</f>
        <v>10000</v>
      </c>
      <c r="C43" s="37">
        <f t="shared" si="11"/>
        <v>0.12399256044637322</v>
      </c>
      <c r="D43" s="65">
        <f>'Annex 2B Geo. and cost cat.'!G116</f>
        <v>10000</v>
      </c>
      <c r="E43" s="37">
        <f t="shared" si="12"/>
        <v>0.10911074740861974</v>
      </c>
      <c r="F43" s="65">
        <f>'Annex 2B Geo. and cost cat.'!I116</f>
        <v>10000</v>
      </c>
      <c r="G43" s="37">
        <f t="shared" si="13"/>
        <v>0.11280315848843768</v>
      </c>
      <c r="H43" s="65">
        <f>'Annex 2B Geo. and cost cat.'!K116</f>
        <v>10000</v>
      </c>
      <c r="I43" s="37">
        <f t="shared" si="14"/>
        <v>0.11409013120365089</v>
      </c>
      <c r="J43" s="65">
        <f>'Annex 2B Geo. and cost cat.'!M116</f>
        <v>10000</v>
      </c>
      <c r="K43" s="37">
        <f t="shared" si="15"/>
        <v>0.11675423234092236</v>
      </c>
      <c r="L43" s="35" t="s">
        <v>27</v>
      </c>
      <c r="M43" s="28"/>
      <c r="N43" s="9"/>
      <c r="O43" s="28"/>
      <c r="P43" s="28"/>
      <c r="Q43" s="32"/>
      <c r="R43" s="125"/>
      <c r="S43" s="28"/>
    </row>
    <row r="44" spans="1:19" ht="15" x14ac:dyDescent="0.25">
      <c r="A44" s="29" t="s">
        <v>21</v>
      </c>
      <c r="B44" s="65">
        <f>B25</f>
        <v>13000</v>
      </c>
      <c r="C44" s="37">
        <f t="shared" si="11"/>
        <v>0.16119032858028517</v>
      </c>
      <c r="D44" s="65">
        <f>D25</f>
        <v>24000</v>
      </c>
      <c r="E44" s="37">
        <f t="shared" si="12"/>
        <v>0.26186579378068742</v>
      </c>
      <c r="F44" s="65">
        <f>F25</f>
        <v>21000</v>
      </c>
      <c r="G44" s="37">
        <f t="shared" si="13"/>
        <v>0.23688663282571912</v>
      </c>
      <c r="H44" s="65">
        <f>H25</f>
        <v>20000</v>
      </c>
      <c r="I44" s="37">
        <f t="shared" si="14"/>
        <v>0.22818026240730177</v>
      </c>
      <c r="J44" s="65">
        <f>J25</f>
        <v>18000</v>
      </c>
      <c r="K44" s="37">
        <f t="shared" si="15"/>
        <v>0.21015761821366025</v>
      </c>
      <c r="L44" s="35" t="s">
        <v>27</v>
      </c>
      <c r="M44" s="43"/>
      <c r="N44" s="9"/>
      <c r="O44" s="66"/>
      <c r="P44" s="66"/>
      <c r="Q44" s="32"/>
      <c r="R44" s="66"/>
      <c r="S44" s="66"/>
    </row>
    <row r="45" spans="1:19" ht="15.75" thickBot="1" x14ac:dyDescent="0.3">
      <c r="A45" s="133" t="s">
        <v>17</v>
      </c>
      <c r="B45" s="51">
        <f>SUM(B39:B44)</f>
        <v>80650</v>
      </c>
      <c r="C45" s="52">
        <f t="shared" si="11"/>
        <v>1</v>
      </c>
      <c r="D45" s="51">
        <f>SUM(D39:D44)</f>
        <v>91650</v>
      </c>
      <c r="E45" s="52">
        <f t="shared" si="12"/>
        <v>1</v>
      </c>
      <c r="F45" s="51">
        <f>SUM(F39:F44)</f>
        <v>88650</v>
      </c>
      <c r="G45" s="52">
        <f t="shared" si="13"/>
        <v>1</v>
      </c>
      <c r="H45" s="51">
        <f>SUM(H39:H44)</f>
        <v>87650</v>
      </c>
      <c r="I45" s="52">
        <f t="shared" si="14"/>
        <v>1</v>
      </c>
      <c r="J45" s="51">
        <f>SUM(J39:J44)</f>
        <v>85650</v>
      </c>
      <c r="K45" s="52">
        <f t="shared" si="15"/>
        <v>1</v>
      </c>
      <c r="L45" s="35"/>
      <c r="M45" s="28"/>
      <c r="N45" s="9"/>
      <c r="O45" s="39"/>
      <c r="P45" s="38"/>
      <c r="Q45" s="38"/>
      <c r="R45" s="38"/>
      <c r="S45" s="38"/>
    </row>
    <row r="46" spans="1:19" ht="15.75" thickTop="1" x14ac:dyDescent="0.25">
      <c r="A46" s="28"/>
      <c r="B46" s="40"/>
      <c r="C46" s="36"/>
      <c r="D46" s="40"/>
      <c r="E46" s="36"/>
      <c r="F46" s="40"/>
      <c r="G46" s="36"/>
      <c r="H46" s="40"/>
      <c r="I46" s="34"/>
      <c r="J46" s="40"/>
      <c r="K46" s="34"/>
      <c r="L46" s="50"/>
      <c r="M46" s="38"/>
      <c r="N46" s="38"/>
      <c r="O46" s="39"/>
      <c r="P46" s="38"/>
      <c r="Q46" s="38"/>
      <c r="R46" s="38"/>
      <c r="S46" s="38"/>
    </row>
    <row r="47" spans="1:19" ht="15" x14ac:dyDescent="0.25">
      <c r="A47" s="131" t="s">
        <v>15</v>
      </c>
      <c r="B47" s="141" t="s">
        <v>3</v>
      </c>
      <c r="C47" s="141"/>
      <c r="D47" s="141"/>
      <c r="E47" s="141"/>
      <c r="F47" s="141"/>
      <c r="G47" s="141"/>
      <c r="H47" s="141"/>
      <c r="I47" s="141"/>
      <c r="J47" s="141"/>
      <c r="K47" s="141"/>
      <c r="L47" s="50"/>
      <c r="M47" s="38"/>
      <c r="N47" s="38"/>
      <c r="O47" s="39"/>
      <c r="P47" s="38"/>
      <c r="Q47" s="38"/>
      <c r="R47" s="38"/>
      <c r="S47" s="38"/>
    </row>
    <row r="48" spans="1:19" ht="15" x14ac:dyDescent="0.25">
      <c r="A48" s="130" t="s">
        <v>90</v>
      </c>
      <c r="B48" s="42">
        <f>'Annex 2B Geo. and cost cat.'!E33</f>
        <v>53500</v>
      </c>
      <c r="C48" s="135">
        <f>B48/B53</f>
        <v>0.66336019838809668</v>
      </c>
      <c r="D48" s="42">
        <f>'Annex 2B Geo. and cost cat.'!G33</f>
        <v>53500</v>
      </c>
      <c r="E48" s="135">
        <f>D48/D53</f>
        <v>0.5837424986361156</v>
      </c>
      <c r="F48" s="42">
        <f>'Annex 2B Geo. and cost cat.'!I33</f>
        <v>53500</v>
      </c>
      <c r="G48" s="135">
        <f>F48/F53</f>
        <v>0.60349689791314154</v>
      </c>
      <c r="H48" s="42">
        <f>'Annex 2B Geo. and cost cat.'!K33</f>
        <v>53500</v>
      </c>
      <c r="I48" s="135">
        <f>H48/H53</f>
        <v>0.61038220193953219</v>
      </c>
      <c r="J48" s="42">
        <f>'Annex 2B Geo. and cost cat.'!M33</f>
        <v>53500</v>
      </c>
      <c r="K48" s="135">
        <f>J48/J53</f>
        <v>0.62463514302393464</v>
      </c>
      <c r="L48" s="35" t="s">
        <v>27</v>
      </c>
      <c r="M48" s="28"/>
      <c r="N48" s="9"/>
      <c r="O48" s="9"/>
      <c r="P48" s="9"/>
      <c r="Q48" s="9"/>
      <c r="R48" s="9"/>
      <c r="S48" s="9"/>
    </row>
    <row r="49" spans="1:22" ht="15" x14ac:dyDescent="0.25">
      <c r="A49" s="130" t="s">
        <v>91</v>
      </c>
      <c r="B49" s="42"/>
      <c r="C49" s="135"/>
      <c r="D49" s="42"/>
      <c r="E49" s="135"/>
      <c r="F49" s="42"/>
      <c r="G49" s="135"/>
      <c r="H49" s="42"/>
      <c r="I49" s="135"/>
      <c r="J49" s="42"/>
      <c r="K49" s="135"/>
      <c r="L49" s="35"/>
      <c r="M49" s="28"/>
      <c r="N49" s="9"/>
      <c r="O49" s="9"/>
      <c r="P49" s="9"/>
      <c r="Q49" s="9"/>
      <c r="R49" s="9"/>
      <c r="S49" s="9"/>
    </row>
    <row r="50" spans="1:22" ht="15" x14ac:dyDescent="0.25">
      <c r="A50" s="130" t="s">
        <v>92</v>
      </c>
      <c r="B50" s="42"/>
      <c r="C50" s="135"/>
      <c r="D50" s="42"/>
      <c r="E50" s="135"/>
      <c r="F50" s="42"/>
      <c r="G50" s="135"/>
      <c r="H50" s="42"/>
      <c r="I50" s="135"/>
      <c r="J50" s="42"/>
      <c r="K50" s="135"/>
      <c r="L50" s="35"/>
      <c r="M50" s="28"/>
      <c r="N50" s="9"/>
      <c r="O50" s="9"/>
      <c r="P50" s="9"/>
      <c r="Q50" s="9"/>
      <c r="R50" s="9"/>
      <c r="S50" s="9"/>
    </row>
    <row r="51" spans="1:22" ht="15" x14ac:dyDescent="0.25">
      <c r="A51" s="29" t="s">
        <v>20</v>
      </c>
      <c r="B51" s="42">
        <f>'Annex 2B Geo. and cost cat.'!E108</f>
        <v>14150</v>
      </c>
      <c r="C51" s="41">
        <f>B51/B53</f>
        <v>0.17544947303161809</v>
      </c>
      <c r="D51" s="42">
        <f>'Annex 2B Geo. and cost cat.'!G108</f>
        <v>14150</v>
      </c>
      <c r="E51" s="41">
        <f>D51/D53</f>
        <v>0.15439170758319695</v>
      </c>
      <c r="F51" s="42">
        <f>'Annex 2B Geo. and cost cat.'!I108</f>
        <v>14150</v>
      </c>
      <c r="G51" s="41">
        <f>F51/F53</f>
        <v>0.15961646926113932</v>
      </c>
      <c r="H51" s="42">
        <f>'Annex 2B Geo. and cost cat.'!K108</f>
        <v>14150</v>
      </c>
      <c r="I51" s="41">
        <f>H51/H53</f>
        <v>0.16143753565316601</v>
      </c>
      <c r="J51" s="42">
        <f>'Annex 2B Geo. and cost cat.'!M108</f>
        <v>14150</v>
      </c>
      <c r="K51" s="41">
        <f>J51/J53</f>
        <v>0.16520723876240515</v>
      </c>
      <c r="L51" s="35" t="s">
        <v>27</v>
      </c>
      <c r="M51" s="43"/>
      <c r="N51" s="9"/>
      <c r="O51" s="9"/>
      <c r="P51" s="9"/>
      <c r="Q51" s="9"/>
      <c r="R51" s="9"/>
      <c r="S51" s="9"/>
    </row>
    <row r="52" spans="1:22" ht="15" x14ac:dyDescent="0.25">
      <c r="A52" s="29" t="s">
        <v>21</v>
      </c>
      <c r="B52" s="65">
        <f>B25</f>
        <v>13000</v>
      </c>
      <c r="C52" s="37">
        <f>B52/B53</f>
        <v>0.16119032858028517</v>
      </c>
      <c r="D52" s="65">
        <f>D25</f>
        <v>24000</v>
      </c>
      <c r="E52" s="37">
        <f>D52/D53</f>
        <v>0.26186579378068742</v>
      </c>
      <c r="F52" s="65">
        <f>F25</f>
        <v>21000</v>
      </c>
      <c r="G52" s="37">
        <f>F52/F53</f>
        <v>0.23688663282571912</v>
      </c>
      <c r="H52" s="65">
        <f>H25</f>
        <v>20000</v>
      </c>
      <c r="I52" s="37">
        <f>H52/H53</f>
        <v>0.22818026240730177</v>
      </c>
      <c r="J52" s="65">
        <f>J25</f>
        <v>18000</v>
      </c>
      <c r="K52" s="37">
        <f>J52/J53</f>
        <v>0.21015761821366025</v>
      </c>
      <c r="L52" s="35" t="s">
        <v>27</v>
      </c>
      <c r="M52" s="28"/>
      <c r="N52" s="9"/>
      <c r="O52" s="9"/>
      <c r="P52" s="9"/>
      <c r="Q52" s="9"/>
      <c r="R52" s="9"/>
      <c r="S52" s="9"/>
    </row>
    <row r="53" spans="1:22" ht="15.75" thickBot="1" x14ac:dyDescent="0.3">
      <c r="A53" s="133" t="s">
        <v>17</v>
      </c>
      <c r="B53" s="44">
        <f>SUM(B48:B52)</f>
        <v>80650</v>
      </c>
      <c r="C53" s="52">
        <f>B53/B$45</f>
        <v>1</v>
      </c>
      <c r="D53" s="44">
        <f>SUM(D48:D52)</f>
        <v>91650</v>
      </c>
      <c r="E53" s="52">
        <f>D53/D$45</f>
        <v>1</v>
      </c>
      <c r="F53" s="44">
        <f>SUM(F48:F52)</f>
        <v>88650</v>
      </c>
      <c r="G53" s="52">
        <f>F53/F$45</f>
        <v>1</v>
      </c>
      <c r="H53" s="44">
        <f>SUM(H48:H52)</f>
        <v>87650</v>
      </c>
      <c r="I53" s="52">
        <f>H53/H$45</f>
        <v>1</v>
      </c>
      <c r="J53" s="44">
        <f>SUM(J48:J52)</f>
        <v>85650</v>
      </c>
      <c r="K53" s="52">
        <f>J53/J$45</f>
        <v>1</v>
      </c>
      <c r="L53" s="34"/>
      <c r="M53" s="45"/>
      <c r="N53" s="9"/>
      <c r="O53" s="9"/>
      <c r="P53" s="9"/>
      <c r="Q53" s="9"/>
      <c r="R53" s="9"/>
      <c r="S53" s="9"/>
    </row>
    <row r="54" spans="1:22" ht="15.75" thickTop="1" x14ac:dyDescent="0.25">
      <c r="A54" s="28"/>
      <c r="B54" s="28"/>
      <c r="C54" s="31"/>
      <c r="D54" s="28"/>
      <c r="E54" s="30"/>
      <c r="F54" s="28"/>
      <c r="G54" s="30"/>
      <c r="H54" s="28"/>
      <c r="I54" s="28"/>
      <c r="J54" s="28"/>
      <c r="K54" s="28"/>
      <c r="L54" s="28"/>
      <c r="M54" s="28"/>
      <c r="N54" s="9"/>
      <c r="O54" s="9"/>
      <c r="P54" s="9"/>
      <c r="Q54" s="9"/>
      <c r="R54" s="9"/>
      <c r="S54" s="9"/>
    </row>
    <row r="55" spans="1:22" ht="14.25" customHeight="1" x14ac:dyDescent="0.25">
      <c r="A55" s="131" t="s">
        <v>74</v>
      </c>
      <c r="B55" s="141" t="s">
        <v>3</v>
      </c>
      <c r="C55" s="141"/>
      <c r="D55" s="141"/>
      <c r="E55" s="141"/>
      <c r="F55" s="141"/>
      <c r="G55" s="141"/>
      <c r="H55" s="141"/>
      <c r="I55" s="141"/>
      <c r="J55" s="141"/>
      <c r="K55" s="141"/>
      <c r="L55" s="28"/>
      <c r="M55" s="28"/>
      <c r="N55" s="9"/>
      <c r="O55" s="9"/>
      <c r="P55" s="9"/>
      <c r="Q55" s="9"/>
      <c r="R55" s="9"/>
      <c r="S55" s="9"/>
    </row>
    <row r="56" spans="1:22" ht="15" x14ac:dyDescent="0.25">
      <c r="A56" s="130" t="s">
        <v>75</v>
      </c>
      <c r="B56" s="42">
        <f>'Annex 2A Geo., outcome and hum.'!G120</f>
        <v>28610</v>
      </c>
      <c r="C56" s="135">
        <f>B56/B58</f>
        <v>0.35474271543707375</v>
      </c>
      <c r="D56" s="42">
        <f>'Annex 2A Geo., outcome and hum.'!L120</f>
        <v>30770</v>
      </c>
      <c r="E56" s="135">
        <f t="shared" ref="E56" si="16">D56/D58</f>
        <v>0.33573376977632297</v>
      </c>
      <c r="F56" s="42">
        <f>'Annex 2A Geo., outcome and hum.'!Q120</f>
        <v>30170</v>
      </c>
      <c r="G56" s="135">
        <f t="shared" ref="G56" si="17">F56/F58</f>
        <v>0.34032712915961649</v>
      </c>
      <c r="H56" s="42">
        <f>'Annex 2A Geo., outcome and hum.'!V120</f>
        <v>29850</v>
      </c>
      <c r="I56" s="135">
        <f t="shared" ref="I56" si="18">H56/H58</f>
        <v>0.34055904164289791</v>
      </c>
      <c r="J56" s="42">
        <f>'Annex 2A Geo., outcome and hum.'!AA120</f>
        <v>28705</v>
      </c>
      <c r="K56" s="135">
        <f t="shared" ref="K56" si="19">J56/J58</f>
        <v>0.33514302393461765</v>
      </c>
      <c r="L56" s="35" t="s">
        <v>27</v>
      </c>
      <c r="M56" s="28"/>
      <c r="N56" s="9"/>
      <c r="O56" s="9"/>
      <c r="P56" s="9"/>
      <c r="Q56" s="9"/>
      <c r="R56" s="9"/>
      <c r="S56" s="9"/>
    </row>
    <row r="57" spans="1:22" ht="15" x14ac:dyDescent="0.25">
      <c r="A57" s="29" t="s">
        <v>76</v>
      </c>
      <c r="B57" s="42">
        <f>'Annex 2A Geo., outcome and hum.'!H120</f>
        <v>52040</v>
      </c>
      <c r="C57" s="41">
        <f>B57/B58</f>
        <v>0.64525728456292619</v>
      </c>
      <c r="D57" s="42">
        <f>'Annex 2A Geo., outcome and hum.'!M120</f>
        <v>60880</v>
      </c>
      <c r="E57" s="41">
        <f t="shared" ref="E57" si="20">D57/D58</f>
        <v>0.66426623022367703</v>
      </c>
      <c r="F57" s="42">
        <f>'Annex 2A Geo., outcome and hum.'!R120</f>
        <v>58480</v>
      </c>
      <c r="G57" s="41">
        <f t="shared" ref="G57" si="21">F57/F58</f>
        <v>0.65967287084038351</v>
      </c>
      <c r="H57" s="42">
        <f>'Annex 2A Geo., outcome and hum.'!W120</f>
        <v>57800</v>
      </c>
      <c r="I57" s="41">
        <f t="shared" ref="I57" si="22">H57/H58</f>
        <v>0.65944095835710215</v>
      </c>
      <c r="J57" s="42">
        <f>'Annex 2A Geo., outcome and hum.'!AB120</f>
        <v>56945</v>
      </c>
      <c r="K57" s="41">
        <f t="shared" ref="K57" si="23">J57/J58</f>
        <v>0.66485697606538241</v>
      </c>
      <c r="L57" s="35" t="s">
        <v>27</v>
      </c>
      <c r="M57" s="28"/>
      <c r="N57" s="9"/>
      <c r="O57" s="9"/>
      <c r="P57" s="9"/>
      <c r="Q57" s="9"/>
      <c r="R57" s="9"/>
      <c r="S57" s="9"/>
    </row>
    <row r="58" spans="1:22" ht="15.75" thickBot="1" x14ac:dyDescent="0.3">
      <c r="A58" s="133" t="s">
        <v>17</v>
      </c>
      <c r="B58" s="44">
        <f>SUM(B56:B57)</f>
        <v>80650</v>
      </c>
      <c r="C58" s="52">
        <f>B58/B$45</f>
        <v>1</v>
      </c>
      <c r="D58" s="44">
        <f t="shared" ref="D58" si="24">SUM(D56:D57)</f>
        <v>91650</v>
      </c>
      <c r="E58" s="52">
        <f t="shared" ref="E58" si="25">D58/D$45</f>
        <v>1</v>
      </c>
      <c r="F58" s="44">
        <f t="shared" ref="F58" si="26">SUM(F56:F57)</f>
        <v>88650</v>
      </c>
      <c r="G58" s="52">
        <f t="shared" ref="G58" si="27">F58/F$45</f>
        <v>1</v>
      </c>
      <c r="H58" s="44">
        <f t="shared" ref="H58" si="28">SUM(H56:H57)</f>
        <v>87650</v>
      </c>
      <c r="I58" s="52">
        <f t="shared" ref="I58" si="29">H58/H$45</f>
        <v>1</v>
      </c>
      <c r="J58" s="44">
        <f t="shared" ref="J58" si="30">SUM(J56:J57)</f>
        <v>85650</v>
      </c>
      <c r="K58" s="52">
        <f t="shared" ref="K58" si="31">J58/J$45</f>
        <v>1</v>
      </c>
      <c r="L58" s="28"/>
      <c r="M58" s="28"/>
      <c r="N58" s="9"/>
      <c r="O58" s="9"/>
      <c r="P58" s="9"/>
      <c r="Q58" s="9"/>
      <c r="R58" s="9"/>
      <c r="S58" s="9"/>
    </row>
    <row r="59" spans="1:22" ht="15.75" thickTop="1" x14ac:dyDescent="0.25">
      <c r="A59" s="28"/>
      <c r="B59" s="28"/>
      <c r="C59" s="31"/>
      <c r="D59" s="28"/>
      <c r="E59" s="30"/>
      <c r="F59" s="28"/>
      <c r="G59" s="30"/>
      <c r="H59" s="28"/>
      <c r="I59" s="28"/>
      <c r="J59" s="28"/>
      <c r="K59" s="28"/>
      <c r="L59" s="28"/>
      <c r="M59" s="28"/>
      <c r="N59" s="9"/>
      <c r="O59" s="9"/>
      <c r="P59" s="9"/>
      <c r="Q59" s="9"/>
      <c r="R59" s="9"/>
      <c r="S59" s="9"/>
    </row>
    <row r="60" spans="1:22" ht="15" x14ac:dyDescent="0.25">
      <c r="A60" s="84" t="s">
        <v>44</v>
      </c>
      <c r="B60" s="84"/>
      <c r="C60" s="84"/>
      <c r="D60" s="84"/>
      <c r="E60" s="84"/>
      <c r="F60" s="84"/>
      <c r="G60" s="84"/>
      <c r="H60" s="84"/>
      <c r="I60" s="84"/>
      <c r="J60" s="84"/>
      <c r="K60" s="84"/>
      <c r="L60" s="28"/>
      <c r="M60" s="28"/>
      <c r="N60" s="28"/>
      <c r="O60" s="28"/>
      <c r="P60" s="28"/>
      <c r="Q60" s="28"/>
      <c r="R60" s="28"/>
      <c r="S60" s="28"/>
    </row>
    <row r="61" spans="1:22" ht="15" x14ac:dyDescent="0.25">
      <c r="A61" s="28"/>
      <c r="B61" s="28"/>
      <c r="C61" s="31"/>
      <c r="D61" s="28"/>
      <c r="E61" s="30"/>
      <c r="F61" s="28"/>
      <c r="G61" s="30"/>
      <c r="H61" s="28"/>
      <c r="I61" s="28"/>
      <c r="J61" s="28"/>
      <c r="K61" s="28"/>
      <c r="L61" s="28"/>
      <c r="M61" s="28"/>
      <c r="N61" s="9"/>
      <c r="O61" s="9"/>
      <c r="P61" s="9"/>
      <c r="Q61" s="9"/>
      <c r="R61" s="9"/>
      <c r="S61" s="9"/>
    </row>
    <row r="62" spans="1:22" ht="15" x14ac:dyDescent="0.25">
      <c r="A62" s="131" t="s">
        <v>67</v>
      </c>
      <c r="B62" s="141" t="s">
        <v>0</v>
      </c>
      <c r="C62" s="141"/>
      <c r="D62" s="141"/>
      <c r="E62" s="141"/>
      <c r="F62" s="141"/>
      <c r="G62" s="141"/>
      <c r="H62" s="141"/>
      <c r="I62" s="141"/>
      <c r="J62" s="141"/>
      <c r="K62" s="141"/>
      <c r="L62" s="28"/>
      <c r="M62" s="28"/>
      <c r="N62" s="9"/>
      <c r="O62" s="9"/>
      <c r="P62" s="9"/>
      <c r="Q62" s="9"/>
      <c r="R62" s="9"/>
      <c r="S62" s="9"/>
    </row>
    <row r="63" spans="1:22" ht="30" x14ac:dyDescent="0.25">
      <c r="A63" s="145" t="s">
        <v>89</v>
      </c>
      <c r="B63" s="147">
        <f>(B27+B31+B39+B42)/B32</f>
        <v>0.20323615567024689</v>
      </c>
      <c r="C63" s="147"/>
      <c r="D63" s="147">
        <f>(D27+D31+D39+D42)/D32</f>
        <v>0.18292471305684324</v>
      </c>
      <c r="E63" s="53"/>
      <c r="F63" s="147">
        <f t="shared" ref="F63" si="32">(F27+F31+F39+F42)/F32</f>
        <v>0.19121953703939495</v>
      </c>
      <c r="G63" s="53"/>
      <c r="H63" s="147">
        <f t="shared" ref="H63" si="33">(H27+H31+H39+H42)/H32</f>
        <v>0.19260575165417987</v>
      </c>
      <c r="I63" s="53"/>
      <c r="J63" s="147">
        <f>(J27+J31+J39+J42)/J32</f>
        <v>0.19547189680136895</v>
      </c>
      <c r="K63" s="53"/>
      <c r="L63" s="47" t="s">
        <v>12</v>
      </c>
      <c r="M63" s="53"/>
      <c r="N63" s="53"/>
      <c r="O63" s="53"/>
      <c r="P63" s="53"/>
      <c r="Q63" s="53"/>
      <c r="R63" s="53"/>
      <c r="S63" s="53"/>
      <c r="T63" s="53"/>
      <c r="U63" s="53"/>
      <c r="V63" s="53"/>
    </row>
    <row r="64" spans="1:22" ht="21" customHeight="1" x14ac:dyDescent="0.25">
      <c r="A64" s="146" t="s">
        <v>77</v>
      </c>
      <c r="B64" s="148">
        <f>(B31)/(B32-B31)</f>
        <v>7.0000000000000007E-2</v>
      </c>
      <c r="C64" s="149"/>
      <c r="D64" s="148">
        <f>(D31)/(D32-D31)</f>
        <v>7.0000000000000007E-2</v>
      </c>
      <c r="E64" s="95"/>
      <c r="F64" s="148">
        <f t="shared" ref="F64" si="34">(F31)/(F32-F31)</f>
        <v>7.0000000000000007E-2</v>
      </c>
      <c r="G64" s="95"/>
      <c r="H64" s="148">
        <f t="shared" ref="H64" si="35">(H31)/(H32-H31)</f>
        <v>7.0000000000000007E-2</v>
      </c>
      <c r="I64" s="95"/>
      <c r="J64" s="148">
        <f t="shared" ref="J64" si="36">(J31)/(J32-J31)</f>
        <v>7.0000000000000007E-2</v>
      </c>
      <c r="K64" s="95"/>
      <c r="L64" s="47" t="s">
        <v>12</v>
      </c>
      <c r="M64" s="28"/>
      <c r="N64" s="9"/>
      <c r="O64" s="9"/>
      <c r="P64" s="9"/>
      <c r="Q64" s="9"/>
      <c r="R64" s="9"/>
      <c r="S64" s="9"/>
    </row>
    <row r="65" spans="1:22" ht="21" customHeight="1" x14ac:dyDescent="0.25">
      <c r="A65" s="145" t="s">
        <v>78</v>
      </c>
      <c r="B65" s="147">
        <f>(B27+B28)/B10</f>
        <v>0.03</v>
      </c>
      <c r="C65" s="147"/>
      <c r="D65" s="147">
        <f>(D27+D28)/D10</f>
        <v>2.5000000000000001E-2</v>
      </c>
      <c r="E65" s="54"/>
      <c r="F65" s="147">
        <f t="shared" ref="F65" si="37">(F27+F28)/F10</f>
        <v>0.03</v>
      </c>
      <c r="G65" s="54"/>
      <c r="H65" s="147">
        <f t="shared" ref="H65" si="38">(H27+H28)/H10</f>
        <v>0.03</v>
      </c>
      <c r="I65" s="54"/>
      <c r="J65" s="147">
        <f t="shared" ref="J65" si="39">(J27+J28)/J10</f>
        <v>0.03</v>
      </c>
      <c r="K65" s="54"/>
      <c r="L65" s="47" t="s">
        <v>12</v>
      </c>
      <c r="M65" s="9"/>
      <c r="N65" s="9"/>
      <c r="O65" s="9"/>
      <c r="P65" s="9"/>
      <c r="Q65" s="9"/>
      <c r="R65" s="9"/>
      <c r="S65" s="9"/>
    </row>
    <row r="66" spans="1:22" ht="21" customHeight="1" x14ac:dyDescent="0.25">
      <c r="A66" s="146" t="s">
        <v>88</v>
      </c>
      <c r="B66" s="148">
        <f>IFERROR(B25/B10,"")</f>
        <v>0.13</v>
      </c>
      <c r="C66" s="149"/>
      <c r="D66" s="148">
        <f>IFERROR(D25/D10,"")</f>
        <v>0.24</v>
      </c>
      <c r="E66" s="95"/>
      <c r="F66" s="148">
        <f t="shared" ref="F66" si="40">IFERROR(F25/F10,"")</f>
        <v>0.21</v>
      </c>
      <c r="G66" s="95"/>
      <c r="H66" s="148">
        <f t="shared" ref="H66" si="41">IFERROR(H25/H10,"")</f>
        <v>0.2</v>
      </c>
      <c r="I66" s="95"/>
      <c r="J66" s="148">
        <f t="shared" ref="J66" si="42">IFERROR(J25/J10,"")</f>
        <v>0.18</v>
      </c>
      <c r="K66" s="95"/>
      <c r="L66" s="47"/>
      <c r="M66" s="28"/>
      <c r="N66" s="9"/>
      <c r="O66" s="9"/>
      <c r="P66" s="9"/>
      <c r="Q66" s="9"/>
      <c r="R66" s="9"/>
      <c r="S66" s="9"/>
    </row>
    <row r="67" spans="1:22" ht="30" x14ac:dyDescent="0.25">
      <c r="A67" s="145" t="s">
        <v>87</v>
      </c>
      <c r="B67" s="147">
        <f>(B48+B49+B50)/B53</f>
        <v>0.66336019838809668</v>
      </c>
      <c r="C67" s="150"/>
      <c r="D67" s="147">
        <f>(D48+D49+D50)/D53</f>
        <v>0.5837424986361156</v>
      </c>
      <c r="E67" s="53"/>
      <c r="F67" s="147">
        <f t="shared" ref="F67" si="43">(F48+F49+F50)/F53</f>
        <v>0.60349689791314154</v>
      </c>
      <c r="G67" s="53"/>
      <c r="H67" s="147">
        <f t="shared" ref="H67" si="44">(H48+H49+H50)/H53</f>
        <v>0.61038220193953219</v>
      </c>
      <c r="I67" s="53"/>
      <c r="J67" s="147">
        <f t="shared" ref="J67" si="45">(J48+J49+J50)/J53</f>
        <v>0.62463514302393464</v>
      </c>
      <c r="K67" s="53"/>
      <c r="L67" s="47" t="s">
        <v>12</v>
      </c>
      <c r="M67" s="53"/>
      <c r="N67" s="53"/>
      <c r="O67" s="53"/>
      <c r="P67" s="53"/>
      <c r="Q67" s="53"/>
      <c r="R67" s="53"/>
      <c r="S67" s="53"/>
      <c r="T67" s="53"/>
      <c r="U67" s="53"/>
      <c r="V67" s="53"/>
    </row>
    <row r="68" spans="1:22" ht="21" customHeight="1" x14ac:dyDescent="0.25">
      <c r="A68" s="146" t="s">
        <v>79</v>
      </c>
      <c r="B68" s="148">
        <f>B34/B15</f>
        <v>0.103875</v>
      </c>
      <c r="C68" s="149"/>
      <c r="D68" s="148">
        <f>D34/D15</f>
        <v>8.64228286717246E-2</v>
      </c>
      <c r="E68" s="149"/>
      <c r="F68" s="148">
        <f t="shared" ref="F68" si="46">F34/F15</f>
        <v>0.10377487675734891</v>
      </c>
      <c r="G68" s="149"/>
      <c r="H68" s="148">
        <f t="shared" ref="H68" si="47">H34/H15</f>
        <v>0.1280894336318944</v>
      </c>
      <c r="I68" s="149"/>
      <c r="J68" s="148">
        <f t="shared" ref="J68" si="48">J34/J15</f>
        <v>0.16892749310812585</v>
      </c>
      <c r="K68" s="94"/>
      <c r="L68" s="47" t="s">
        <v>12</v>
      </c>
      <c r="M68" s="53"/>
      <c r="N68" s="53"/>
      <c r="O68" s="53"/>
      <c r="P68" s="53"/>
      <c r="Q68" s="53"/>
      <c r="R68" s="53"/>
      <c r="S68" s="53"/>
      <c r="T68" s="53"/>
      <c r="U68" s="53"/>
      <c r="V68" s="53"/>
    </row>
    <row r="69" spans="1:22" ht="21" customHeight="1" x14ac:dyDescent="0.25">
      <c r="A69" s="145" t="s">
        <v>80</v>
      </c>
      <c r="B69" s="147">
        <f>IFERROR(B11/B10,"")</f>
        <v>0</v>
      </c>
      <c r="C69" s="150"/>
      <c r="D69" s="147">
        <f t="shared" ref="D69" si="49">IFERROR(D11/D10,"")</f>
        <v>0</v>
      </c>
      <c r="E69" s="53"/>
      <c r="F69" s="147">
        <f t="shared" ref="F69" si="50">IFERROR(F11/F10,"")</f>
        <v>0</v>
      </c>
      <c r="G69" s="53"/>
      <c r="H69" s="147">
        <f t="shared" ref="H69" si="51">IFERROR(H11/H10,"")</f>
        <v>0</v>
      </c>
      <c r="I69" s="53"/>
      <c r="J69" s="147">
        <f t="shared" ref="J69" si="52">IFERROR(J11/J10,"")</f>
        <v>0</v>
      </c>
      <c r="K69" s="53"/>
      <c r="L69" s="47" t="s">
        <v>12</v>
      </c>
      <c r="M69" s="53"/>
      <c r="N69" s="53"/>
      <c r="O69" s="53"/>
      <c r="P69" s="53"/>
      <c r="Q69" s="53"/>
      <c r="R69" s="53"/>
      <c r="S69" s="53"/>
      <c r="T69" s="53"/>
      <c r="U69" s="53"/>
      <c r="V69" s="53"/>
    </row>
    <row r="70" spans="1:22" ht="22.5" customHeight="1" x14ac:dyDescent="0.25">
      <c r="A70" s="28"/>
      <c r="B70" s="29"/>
      <c r="C70" s="31"/>
      <c r="D70" s="28"/>
      <c r="E70" s="30"/>
      <c r="F70" s="28"/>
      <c r="G70" s="30"/>
      <c r="H70" s="28"/>
      <c r="I70" s="28"/>
      <c r="J70" s="28"/>
      <c r="K70" s="28"/>
      <c r="L70" s="9"/>
      <c r="M70" s="9"/>
      <c r="N70" s="9"/>
      <c r="O70" s="9"/>
      <c r="P70" s="9"/>
      <c r="Q70" s="9"/>
      <c r="R70" s="9"/>
      <c r="S70" s="9"/>
    </row>
    <row r="71" spans="1:22" ht="15" x14ac:dyDescent="0.25">
      <c r="A71" s="3" t="s">
        <v>24</v>
      </c>
      <c r="B71" s="29"/>
      <c r="C71" s="31"/>
      <c r="D71" s="28"/>
      <c r="E71" s="30"/>
      <c r="F71" s="28"/>
      <c r="G71" s="30"/>
      <c r="H71" s="28"/>
      <c r="I71" s="28"/>
      <c r="J71" s="28"/>
      <c r="K71" s="28"/>
      <c r="L71" s="9"/>
      <c r="M71" s="9"/>
      <c r="N71" s="9"/>
      <c r="O71" s="9"/>
      <c r="P71" s="9"/>
      <c r="Q71" s="9"/>
      <c r="R71" s="9"/>
      <c r="S71" s="9"/>
    </row>
    <row r="72" spans="1:22" ht="15" x14ac:dyDescent="0.25">
      <c r="A72" s="3" t="s">
        <v>84</v>
      </c>
      <c r="B72" s="29"/>
      <c r="C72" s="31"/>
      <c r="D72" s="28"/>
      <c r="E72" s="30"/>
      <c r="F72" s="28"/>
      <c r="G72" s="30"/>
      <c r="H72" s="28"/>
      <c r="I72" s="28"/>
      <c r="J72" s="28"/>
      <c r="K72" s="28"/>
      <c r="L72" s="9"/>
      <c r="M72" s="9"/>
      <c r="N72" s="9"/>
      <c r="O72" s="9"/>
      <c r="P72" s="9"/>
      <c r="Q72" s="9"/>
      <c r="R72" s="9"/>
      <c r="S72" s="9"/>
    </row>
    <row r="73" spans="1:22" ht="15" x14ac:dyDescent="0.25">
      <c r="A73" s="28"/>
      <c r="B73" s="29"/>
      <c r="C73" s="31"/>
      <c r="D73" s="28"/>
      <c r="E73" s="30"/>
      <c r="F73" s="28"/>
      <c r="G73" s="30"/>
      <c r="H73" s="28"/>
      <c r="I73" s="28"/>
      <c r="J73" s="28"/>
      <c r="K73" s="28"/>
      <c r="L73" s="9"/>
      <c r="M73" s="9"/>
      <c r="N73" s="9"/>
      <c r="O73" s="9"/>
      <c r="P73" s="9"/>
      <c r="Q73" s="9"/>
      <c r="R73" s="9"/>
      <c r="S73" s="9"/>
    </row>
    <row r="74" spans="1:22" ht="15" x14ac:dyDescent="0.25">
      <c r="A74" s="28"/>
      <c r="B74" s="29"/>
      <c r="C74" s="31"/>
      <c r="D74" s="28"/>
      <c r="E74" s="30"/>
      <c r="F74" s="28"/>
      <c r="G74" s="30"/>
      <c r="H74" s="28"/>
      <c r="I74" s="28"/>
      <c r="J74" s="28"/>
      <c r="K74" s="28"/>
      <c r="L74" s="9"/>
      <c r="M74" s="9"/>
      <c r="N74" s="9"/>
      <c r="O74" s="9"/>
      <c r="P74" s="9"/>
      <c r="Q74" s="9"/>
      <c r="R74" s="9"/>
      <c r="S74" s="9"/>
    </row>
    <row r="75" spans="1:22" ht="15" x14ac:dyDescent="0.25">
      <c r="A75" s="28"/>
      <c r="B75" s="29"/>
      <c r="C75" s="31"/>
      <c r="D75" s="28"/>
      <c r="E75" s="30"/>
      <c r="F75" s="28"/>
      <c r="G75" s="30"/>
      <c r="H75" s="28"/>
      <c r="I75" s="28"/>
      <c r="J75" s="28"/>
      <c r="K75" s="28"/>
      <c r="L75" s="9"/>
      <c r="M75" s="9"/>
      <c r="N75" s="9"/>
      <c r="O75" s="9"/>
      <c r="P75" s="9"/>
      <c r="Q75" s="9"/>
      <c r="R75" s="9"/>
      <c r="S75" s="9"/>
    </row>
    <row r="76" spans="1:22" ht="15" x14ac:dyDescent="0.25">
      <c r="A76" s="28"/>
      <c r="B76" s="29"/>
      <c r="C76" s="31"/>
      <c r="D76" s="28"/>
      <c r="E76" s="30"/>
      <c r="F76" s="28"/>
      <c r="G76" s="30"/>
      <c r="H76" s="28"/>
      <c r="I76" s="28"/>
      <c r="J76" s="28"/>
      <c r="K76" s="28"/>
      <c r="L76" s="9"/>
      <c r="M76" s="9"/>
      <c r="N76" s="9"/>
      <c r="O76" s="9"/>
      <c r="P76" s="9"/>
      <c r="Q76" s="9"/>
      <c r="R76" s="9"/>
      <c r="S76" s="9"/>
    </row>
    <row r="77" spans="1:22" ht="15" x14ac:dyDescent="0.25">
      <c r="A77" s="28"/>
      <c r="B77" s="29"/>
      <c r="C77" s="31"/>
      <c r="D77" s="28"/>
      <c r="E77" s="30"/>
      <c r="F77" s="28"/>
      <c r="G77" s="30"/>
      <c r="H77" s="28"/>
      <c r="I77" s="28"/>
      <c r="J77" s="28"/>
      <c r="K77" s="28"/>
      <c r="L77" s="9"/>
      <c r="M77" s="9"/>
      <c r="N77" s="9"/>
      <c r="O77" s="9"/>
      <c r="P77" s="9"/>
      <c r="Q77" s="9"/>
      <c r="R77" s="9"/>
      <c r="S77" s="9"/>
    </row>
    <row r="78" spans="1:22" ht="15" x14ac:dyDescent="0.25">
      <c r="A78" s="28"/>
      <c r="B78" s="29"/>
      <c r="C78" s="31"/>
      <c r="D78" s="28"/>
      <c r="E78" s="30"/>
      <c r="F78" s="28"/>
      <c r="G78" s="30"/>
      <c r="H78" s="28"/>
      <c r="I78" s="28"/>
      <c r="J78" s="28"/>
      <c r="K78" s="28"/>
      <c r="L78" s="9"/>
      <c r="M78" s="9"/>
      <c r="N78" s="9"/>
      <c r="O78" s="9"/>
      <c r="P78" s="9"/>
      <c r="Q78" s="9"/>
      <c r="R78" s="9"/>
      <c r="S78" s="9"/>
    </row>
    <row r="79" spans="1:22" ht="15" x14ac:dyDescent="0.25">
      <c r="A79" s="28"/>
      <c r="B79" s="29"/>
      <c r="C79" s="31"/>
      <c r="D79" s="28"/>
      <c r="E79" s="30"/>
      <c r="F79" s="28"/>
      <c r="G79" s="30"/>
      <c r="H79" s="28"/>
      <c r="I79" s="28"/>
      <c r="J79" s="28"/>
      <c r="K79" s="28"/>
      <c r="L79" s="9"/>
      <c r="M79" s="9"/>
      <c r="N79" s="9"/>
      <c r="O79" s="9"/>
      <c r="P79" s="9"/>
      <c r="Q79" s="9"/>
      <c r="R79" s="9"/>
      <c r="S79" s="9"/>
    </row>
    <row r="80" spans="1:22" ht="15" x14ac:dyDescent="0.25">
      <c r="A80" s="28"/>
      <c r="B80" s="29"/>
      <c r="C80" s="31"/>
      <c r="D80" s="28"/>
      <c r="E80" s="30"/>
      <c r="F80" s="28"/>
      <c r="G80" s="30"/>
      <c r="H80" s="28"/>
      <c r="I80" s="28"/>
      <c r="J80" s="28"/>
      <c r="K80" s="28"/>
      <c r="L80" s="9"/>
      <c r="M80" s="9"/>
      <c r="N80" s="9"/>
      <c r="O80" s="9"/>
      <c r="P80" s="9"/>
      <c r="Q80" s="9"/>
      <c r="R80" s="9"/>
      <c r="S80" s="9"/>
    </row>
    <row r="81" spans="1:19" ht="15" x14ac:dyDescent="0.25">
      <c r="A81" s="28"/>
      <c r="B81" s="29"/>
      <c r="C81" s="31"/>
      <c r="D81" s="9"/>
      <c r="E81" s="9"/>
      <c r="F81" s="9"/>
      <c r="G81" s="9"/>
      <c r="H81" s="9"/>
      <c r="I81" s="9"/>
      <c r="J81" s="9"/>
      <c r="K81" s="9"/>
      <c r="L81" s="9"/>
      <c r="M81" s="9"/>
      <c r="N81" s="9"/>
      <c r="O81" s="9"/>
      <c r="P81" s="9"/>
      <c r="Q81" s="9"/>
      <c r="R81" s="9"/>
      <c r="S81" s="9"/>
    </row>
    <row r="82" spans="1:19" ht="15" x14ac:dyDescent="0.25">
      <c r="A82" s="29"/>
      <c r="B82" s="29"/>
      <c r="C82" s="31"/>
      <c r="D82" s="9"/>
      <c r="E82" s="9"/>
      <c r="F82" s="9"/>
      <c r="G82" s="9"/>
      <c r="H82" s="9"/>
      <c r="I82" s="9"/>
      <c r="J82" s="9"/>
      <c r="K82" s="9"/>
      <c r="L82" s="9"/>
      <c r="M82" s="9"/>
      <c r="N82" s="9"/>
      <c r="O82" s="9"/>
      <c r="P82" s="9"/>
      <c r="Q82" s="9"/>
      <c r="R82" s="9"/>
      <c r="S82" s="9"/>
    </row>
    <row r="83" spans="1:19" ht="15" x14ac:dyDescent="0.25">
      <c r="A83" s="29"/>
      <c r="B83" s="29"/>
      <c r="C83" s="31"/>
      <c r="D83" s="9"/>
      <c r="E83" s="9"/>
      <c r="F83" s="9"/>
      <c r="G83" s="9"/>
      <c r="H83" s="9"/>
      <c r="I83" s="9"/>
      <c r="J83" s="9"/>
      <c r="K83" s="9"/>
      <c r="L83" s="9"/>
      <c r="M83" s="9"/>
      <c r="N83" s="9"/>
      <c r="O83" s="9"/>
      <c r="P83" s="9"/>
      <c r="Q83" s="9"/>
      <c r="R83" s="9"/>
      <c r="S83" s="9"/>
    </row>
    <row r="84" spans="1:19" ht="15" x14ac:dyDescent="0.25">
      <c r="A84" s="29"/>
      <c r="B84" s="29"/>
      <c r="C84" s="31"/>
      <c r="D84" s="9"/>
      <c r="E84" s="9"/>
      <c r="F84" s="9"/>
      <c r="G84" s="9"/>
      <c r="H84" s="9"/>
      <c r="I84" s="9"/>
      <c r="J84" s="9"/>
      <c r="K84" s="9"/>
      <c r="L84" s="9"/>
      <c r="M84" s="9"/>
      <c r="N84" s="9"/>
      <c r="O84" s="9"/>
      <c r="P84" s="9"/>
      <c r="Q84" s="9"/>
      <c r="R84" s="9"/>
      <c r="S84" s="9"/>
    </row>
    <row r="85" spans="1:19" ht="15" x14ac:dyDescent="0.25">
      <c r="A85" s="29"/>
      <c r="B85" s="29"/>
      <c r="C85" s="31"/>
      <c r="D85" s="9"/>
      <c r="E85" s="9"/>
      <c r="F85" s="9"/>
      <c r="G85" s="9"/>
      <c r="H85" s="9"/>
      <c r="I85" s="9"/>
      <c r="J85" s="9"/>
      <c r="K85" s="9"/>
      <c r="L85" s="9"/>
      <c r="M85" s="9"/>
      <c r="N85" s="9"/>
      <c r="O85" s="9"/>
      <c r="P85" s="9"/>
      <c r="Q85" s="9"/>
      <c r="R85" s="9"/>
      <c r="S85" s="9"/>
    </row>
    <row r="86" spans="1:19" ht="15" x14ac:dyDescent="0.25">
      <c r="A86" s="29"/>
      <c r="B86" s="29"/>
      <c r="C86" s="31"/>
      <c r="D86" s="9"/>
      <c r="E86" s="9"/>
      <c r="F86" s="9"/>
      <c r="G86" s="9"/>
      <c r="H86" s="9"/>
      <c r="I86" s="9"/>
      <c r="J86" s="9"/>
      <c r="K86" s="9"/>
      <c r="L86" s="9"/>
      <c r="M86" s="9"/>
      <c r="N86" s="9"/>
      <c r="O86" s="9"/>
      <c r="P86" s="9"/>
      <c r="Q86" s="9"/>
      <c r="R86" s="9"/>
      <c r="S86" s="9"/>
    </row>
    <row r="87" spans="1:19" ht="15" x14ac:dyDescent="0.25">
      <c r="A87" s="29"/>
      <c r="B87" s="29"/>
      <c r="C87" s="31"/>
      <c r="D87" s="9"/>
      <c r="E87" s="9"/>
      <c r="F87" s="9"/>
      <c r="G87" s="9"/>
      <c r="H87" s="9"/>
      <c r="I87" s="9"/>
      <c r="J87" s="9"/>
      <c r="K87" s="9"/>
      <c r="L87" s="9"/>
      <c r="M87" s="9"/>
      <c r="N87" s="9"/>
      <c r="O87" s="9"/>
      <c r="P87" s="9"/>
      <c r="Q87" s="9"/>
      <c r="R87" s="9"/>
      <c r="S87" s="9"/>
    </row>
    <row r="88" spans="1:19" ht="15" x14ac:dyDescent="0.25">
      <c r="A88" s="29"/>
      <c r="B88" s="29"/>
      <c r="C88" s="31"/>
      <c r="D88" s="9"/>
      <c r="E88" s="9"/>
      <c r="F88" s="9"/>
      <c r="G88" s="9"/>
      <c r="H88" s="9"/>
      <c r="I88" s="9"/>
      <c r="J88" s="9"/>
      <c r="K88" s="9"/>
      <c r="L88" s="9"/>
      <c r="M88" s="9"/>
      <c r="N88" s="9"/>
      <c r="O88" s="9"/>
      <c r="P88" s="9"/>
      <c r="Q88" s="9"/>
      <c r="R88" s="9"/>
      <c r="S88" s="9"/>
    </row>
  </sheetData>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33"/>
  <sheetViews>
    <sheetView showGridLines="0" showZeros="0" showWhiteSpace="0" zoomScaleNormal="100" zoomScaleSheetLayoutView="100" zoomScalePageLayoutView="75" workbookViewId="0">
      <pane ySplit="6" topLeftCell="A7" activePane="bottomLeft" state="frozen"/>
      <selection pane="bottomLeft" activeCell="Z123" sqref="Z123"/>
    </sheetView>
  </sheetViews>
  <sheetFormatPr defaultColWidth="9.140625" defaultRowHeight="12.75" x14ac:dyDescent="0.2"/>
  <cols>
    <col min="1" max="1" width="3.42578125" style="1" customWidth="1"/>
    <col min="2" max="2" width="2.5703125" style="1" customWidth="1"/>
    <col min="3" max="3" width="3.85546875" style="1" customWidth="1"/>
    <col min="4" max="4" width="52.85546875" style="1" customWidth="1"/>
    <col min="5" max="5" width="10.42578125" style="5" customWidth="1"/>
    <col min="6" max="6" width="6.42578125" style="108" bestFit="1" customWidth="1"/>
    <col min="7" max="7" width="6.5703125" style="1" bestFit="1" customWidth="1"/>
    <col min="8" max="8" width="7" style="1" bestFit="1" customWidth="1"/>
    <col min="9" max="9" width="1.7109375" style="1" customWidth="1"/>
    <col min="10" max="10" width="10.7109375" style="5" customWidth="1"/>
    <col min="11" max="11" width="6.42578125" style="108" bestFit="1" customWidth="1"/>
    <col min="12" max="13" width="7" style="1" bestFit="1" customWidth="1"/>
    <col min="14" max="14" width="1.42578125" style="1" customWidth="1"/>
    <col min="15" max="15" width="9.5703125" style="5" customWidth="1"/>
    <col min="16" max="16" width="6.42578125" style="108" bestFit="1" customWidth="1"/>
    <col min="17" max="18" width="7" style="1" bestFit="1" customWidth="1"/>
    <col min="19" max="19" width="1.85546875" style="1" customWidth="1"/>
    <col min="20" max="20" width="10" style="5" customWidth="1"/>
    <col min="21" max="21" width="6.42578125" style="108" bestFit="1" customWidth="1"/>
    <col min="22" max="23" width="7" style="1" bestFit="1" customWidth="1"/>
    <col min="24" max="24" width="1.85546875" style="1" customWidth="1"/>
    <col min="25" max="25" width="10" style="5" customWidth="1"/>
    <col min="26" max="26" width="6.42578125" style="108" bestFit="1" customWidth="1"/>
    <col min="27" max="28" width="7" style="1" bestFit="1" customWidth="1"/>
    <col min="29" max="29" width="8" style="1" bestFit="1" customWidth="1"/>
    <col min="30" max="30" width="4.5703125" style="1" bestFit="1" customWidth="1"/>
    <col min="31" max="31" width="8" style="1" bestFit="1" customWidth="1"/>
    <col min="32" max="32" width="4.5703125" style="1" bestFit="1" customWidth="1"/>
    <col min="33" max="33" width="8" style="1" bestFit="1" customWidth="1"/>
    <col min="34" max="34" width="4.5703125" style="1" bestFit="1" customWidth="1"/>
    <col min="35" max="35" width="8" style="1" bestFit="1" customWidth="1"/>
    <col min="36" max="36" width="5.28515625" style="1" customWidth="1"/>
    <col min="37" max="16384" width="9.140625" style="1"/>
  </cols>
  <sheetData>
    <row r="1" spans="1:29" ht="19.5" x14ac:dyDescent="0.3">
      <c r="A1" s="56" t="s">
        <v>57</v>
      </c>
      <c r="B1" s="10"/>
      <c r="C1" s="11"/>
      <c r="D1" s="11"/>
      <c r="E1" s="12"/>
      <c r="F1" s="107"/>
      <c r="G1" s="11"/>
      <c r="H1" s="11"/>
      <c r="I1" s="11"/>
      <c r="J1" s="12"/>
      <c r="K1" s="107"/>
      <c r="L1" s="11"/>
      <c r="M1" s="11"/>
      <c r="P1" s="107"/>
      <c r="Q1" s="11"/>
      <c r="R1" s="11"/>
      <c r="U1" s="107"/>
      <c r="V1" s="11"/>
      <c r="W1" s="11"/>
      <c r="Z1" s="107"/>
      <c r="AA1" s="11"/>
      <c r="AB1" s="11"/>
    </row>
    <row r="2" spans="1:29" ht="19.5" x14ac:dyDescent="0.3">
      <c r="A2" s="56" t="s">
        <v>69</v>
      </c>
      <c r="B2" s="8"/>
      <c r="D2" s="3"/>
    </row>
    <row r="3" spans="1:29" ht="19.5" x14ac:dyDescent="0.3">
      <c r="A3" s="56" t="s">
        <v>14</v>
      </c>
      <c r="B3" s="8"/>
      <c r="D3" s="3"/>
    </row>
    <row r="4" spans="1:29" s="3" customFormat="1" ht="15" x14ac:dyDescent="0.25">
      <c r="B4" s="13"/>
      <c r="C4" s="1"/>
      <c r="E4" s="77"/>
      <c r="F4" s="108"/>
      <c r="G4" s="1"/>
      <c r="H4" s="1"/>
      <c r="I4" s="1"/>
      <c r="J4" s="5"/>
      <c r="K4" s="108"/>
      <c r="L4" s="1"/>
      <c r="M4" s="1"/>
      <c r="N4" s="1"/>
      <c r="O4" s="5"/>
      <c r="P4" s="108"/>
      <c r="Q4" s="1"/>
      <c r="R4" s="1"/>
      <c r="S4" s="1"/>
      <c r="T4" s="5"/>
      <c r="U4" s="108"/>
      <c r="V4" s="123"/>
      <c r="W4" s="123"/>
      <c r="X4" s="1"/>
      <c r="Y4" s="5"/>
      <c r="Z4" s="108"/>
      <c r="AA4" s="123"/>
      <c r="AB4" s="123"/>
    </row>
    <row r="5" spans="1:29" s="3" customFormat="1" ht="15" x14ac:dyDescent="0.25">
      <c r="A5" s="46"/>
      <c r="B5" s="46"/>
      <c r="C5" s="46"/>
      <c r="D5" s="46"/>
      <c r="E5" s="160"/>
      <c r="F5" s="160"/>
      <c r="G5" s="160"/>
      <c r="H5" s="160"/>
      <c r="I5" s="160"/>
      <c r="J5" s="160"/>
      <c r="K5" s="160"/>
      <c r="L5" s="160"/>
      <c r="M5" s="160"/>
      <c r="N5" s="160"/>
      <c r="O5" s="160"/>
      <c r="P5" s="160"/>
      <c r="Q5" s="160"/>
      <c r="R5" s="160"/>
      <c r="S5" s="160"/>
      <c r="T5" s="160"/>
      <c r="U5" s="160"/>
      <c r="V5" s="105"/>
      <c r="W5" s="105"/>
      <c r="X5" s="105"/>
      <c r="Y5" s="105"/>
      <c r="Z5" s="105"/>
      <c r="AA5" s="105"/>
      <c r="AB5" s="105"/>
    </row>
    <row r="6" spans="1:29" s="2" customFormat="1" ht="30" x14ac:dyDescent="0.25">
      <c r="A6" s="161" t="s">
        <v>36</v>
      </c>
      <c r="B6" s="162"/>
      <c r="C6" s="162"/>
      <c r="D6" s="162"/>
      <c r="E6" s="59">
        <v>2027</v>
      </c>
      <c r="F6" s="120" t="s">
        <v>25</v>
      </c>
      <c r="G6" s="121" t="s">
        <v>23</v>
      </c>
      <c r="H6" s="121" t="s">
        <v>28</v>
      </c>
      <c r="I6" s="122"/>
      <c r="J6" s="59">
        <f>E6+1</f>
        <v>2028</v>
      </c>
      <c r="K6" s="120" t="s">
        <v>25</v>
      </c>
      <c r="L6" s="121" t="s">
        <v>23</v>
      </c>
      <c r="M6" s="121" t="s">
        <v>28</v>
      </c>
      <c r="N6" s="122"/>
      <c r="O6" s="59">
        <f>J6+1</f>
        <v>2029</v>
      </c>
      <c r="P6" s="120" t="s">
        <v>25</v>
      </c>
      <c r="Q6" s="121" t="s">
        <v>23</v>
      </c>
      <c r="R6" s="121" t="s">
        <v>28</v>
      </c>
      <c r="S6" s="122"/>
      <c r="T6" s="59">
        <f>O6+1</f>
        <v>2030</v>
      </c>
      <c r="U6" s="120" t="s">
        <v>25</v>
      </c>
      <c r="V6" s="121" t="s">
        <v>23</v>
      </c>
      <c r="W6" s="121" t="s">
        <v>28</v>
      </c>
      <c r="X6" s="122"/>
      <c r="Y6" s="59">
        <f>T6+1</f>
        <v>2031</v>
      </c>
      <c r="Z6" s="120" t="s">
        <v>25</v>
      </c>
      <c r="AA6" s="121" t="s">
        <v>23</v>
      </c>
      <c r="AB6" s="121" t="s">
        <v>28</v>
      </c>
    </row>
    <row r="7" spans="1:29" s="3" customFormat="1" ht="15" x14ac:dyDescent="0.25">
      <c r="A7" s="62"/>
      <c r="B7" s="63"/>
      <c r="C7" s="63"/>
      <c r="D7" s="63"/>
      <c r="E7" s="59"/>
      <c r="F7" s="109"/>
      <c r="G7" s="60"/>
      <c r="H7" s="60"/>
      <c r="I7" s="60"/>
      <c r="J7" s="59"/>
      <c r="K7" s="109"/>
      <c r="L7" s="60"/>
      <c r="M7" s="60"/>
      <c r="N7" s="60"/>
      <c r="O7" s="59"/>
      <c r="P7" s="109"/>
      <c r="Q7" s="60"/>
      <c r="R7" s="60"/>
      <c r="S7" s="60"/>
      <c r="T7" s="59"/>
      <c r="U7" s="109"/>
      <c r="V7" s="60"/>
      <c r="W7" s="60"/>
      <c r="X7" s="60"/>
      <c r="Y7" s="59"/>
      <c r="Z7" s="109"/>
      <c r="AA7" s="60"/>
      <c r="AB7" s="60"/>
    </row>
    <row r="8" spans="1:29" s="3" customFormat="1" ht="15" x14ac:dyDescent="0.25">
      <c r="A8" s="2"/>
      <c r="B8" s="2" t="s">
        <v>90</v>
      </c>
      <c r="C8" s="2"/>
      <c r="F8" s="54"/>
      <c r="J8" s="54"/>
      <c r="K8" s="54"/>
      <c r="N8" s="54"/>
      <c r="O8" s="54"/>
      <c r="P8" s="54"/>
      <c r="S8" s="54"/>
      <c r="T8" s="54"/>
      <c r="U8" s="54"/>
      <c r="X8" s="54"/>
      <c r="Y8" s="54"/>
      <c r="Z8" s="54"/>
    </row>
    <row r="9" spans="1:29" s="14" customFormat="1" ht="15" x14ac:dyDescent="0.25">
      <c r="C9" s="16" t="s">
        <v>63</v>
      </c>
      <c r="D9" s="16"/>
      <c r="E9" s="17">
        <f>SUM(E10:E14)</f>
        <v>14000</v>
      </c>
      <c r="F9" s="110">
        <v>0.5</v>
      </c>
      <c r="G9" s="17">
        <f>E9*F9</f>
        <v>7000</v>
      </c>
      <c r="H9" s="17">
        <f>E9-G9</f>
        <v>7000</v>
      </c>
      <c r="I9" s="18"/>
      <c r="J9" s="17">
        <f>SUM(J10:J14)</f>
        <v>14000</v>
      </c>
      <c r="K9" s="110">
        <v>0.5</v>
      </c>
      <c r="L9" s="17">
        <f>J9*K9</f>
        <v>7000</v>
      </c>
      <c r="M9" s="17">
        <f>J9-L9</f>
        <v>7000</v>
      </c>
      <c r="N9" s="18"/>
      <c r="O9" s="17">
        <f>SUM(O10:O14)</f>
        <v>14000</v>
      </c>
      <c r="P9" s="110">
        <v>0.5</v>
      </c>
      <c r="Q9" s="17">
        <f>O9*P9</f>
        <v>7000</v>
      </c>
      <c r="R9" s="17">
        <f>O9-Q9</f>
        <v>7000</v>
      </c>
      <c r="S9" s="18"/>
      <c r="T9" s="17">
        <f>SUM(T10:T14)</f>
        <v>14000</v>
      </c>
      <c r="U9" s="110">
        <v>0.5</v>
      </c>
      <c r="V9" s="17">
        <f>T9*U9</f>
        <v>7000</v>
      </c>
      <c r="W9" s="17">
        <f>T9-V9</f>
        <v>7000</v>
      </c>
      <c r="X9" s="18"/>
      <c r="Y9" s="17">
        <f>SUM(Y10:Y14)</f>
        <v>14000</v>
      </c>
      <c r="Z9" s="110">
        <v>0.5</v>
      </c>
      <c r="AA9" s="17">
        <f>Y9*Z9</f>
        <v>7000</v>
      </c>
      <c r="AB9" s="17">
        <f>Y9-AA9</f>
        <v>7000</v>
      </c>
      <c r="AC9" s="14" t="s">
        <v>29</v>
      </c>
    </row>
    <row r="10" spans="1:29" s="3" customFormat="1" ht="15" x14ac:dyDescent="0.25">
      <c r="C10" s="19"/>
      <c r="D10" s="29" t="s">
        <v>39</v>
      </c>
      <c r="E10" s="80">
        <v>1000</v>
      </c>
      <c r="F10" s="111"/>
      <c r="G10" s="4"/>
      <c r="H10" s="4"/>
      <c r="I10" s="4"/>
      <c r="J10" s="80">
        <v>1000</v>
      </c>
      <c r="K10" s="111"/>
      <c r="L10" s="4"/>
      <c r="M10" s="4"/>
      <c r="N10" s="4"/>
      <c r="O10" s="80">
        <v>1000</v>
      </c>
      <c r="P10" s="111"/>
      <c r="Q10" s="4"/>
      <c r="R10" s="4"/>
      <c r="S10" s="4"/>
      <c r="T10" s="80">
        <v>1000</v>
      </c>
      <c r="U10" s="111"/>
      <c r="V10" s="4"/>
      <c r="W10" s="4"/>
      <c r="X10" s="4"/>
      <c r="Y10" s="80">
        <v>1000</v>
      </c>
      <c r="Z10" s="111"/>
      <c r="AA10" s="4"/>
      <c r="AB10" s="4"/>
      <c r="AC10" s="35" t="s">
        <v>9</v>
      </c>
    </row>
    <row r="11" spans="1:29" s="3" customFormat="1" ht="15" x14ac:dyDescent="0.25">
      <c r="C11" s="19"/>
      <c r="D11" s="29" t="s">
        <v>40</v>
      </c>
      <c r="E11" s="80">
        <v>10000</v>
      </c>
      <c r="F11" s="111"/>
      <c r="G11" s="4"/>
      <c r="H11" s="4"/>
      <c r="I11" s="4"/>
      <c r="J11" s="80">
        <v>10000</v>
      </c>
      <c r="K11" s="111"/>
      <c r="L11" s="4"/>
      <c r="M11" s="4"/>
      <c r="N11" s="4"/>
      <c r="O11" s="80">
        <v>10000</v>
      </c>
      <c r="P11" s="111"/>
      <c r="Q11" s="4"/>
      <c r="R11" s="4"/>
      <c r="S11" s="4"/>
      <c r="T11" s="80">
        <v>10000</v>
      </c>
      <c r="U11" s="111"/>
      <c r="V11" s="4"/>
      <c r="W11" s="4"/>
      <c r="X11" s="4"/>
      <c r="Y11" s="80">
        <v>10000</v>
      </c>
      <c r="Z11" s="111"/>
      <c r="AA11" s="4"/>
      <c r="AB11" s="4"/>
      <c r="AC11" s="35" t="s">
        <v>9</v>
      </c>
    </row>
    <row r="12" spans="1:29" s="3" customFormat="1" ht="15" x14ac:dyDescent="0.25">
      <c r="C12" s="19"/>
      <c r="D12" s="29" t="s">
        <v>41</v>
      </c>
      <c r="E12" s="80">
        <v>1000</v>
      </c>
      <c r="F12" s="111"/>
      <c r="G12" s="4"/>
      <c r="H12" s="4"/>
      <c r="I12" s="4"/>
      <c r="J12" s="80">
        <v>1000</v>
      </c>
      <c r="K12" s="111"/>
      <c r="L12" s="4"/>
      <c r="M12" s="4"/>
      <c r="N12" s="4"/>
      <c r="O12" s="80">
        <v>1000</v>
      </c>
      <c r="P12" s="111"/>
      <c r="Q12" s="4"/>
      <c r="R12" s="4"/>
      <c r="S12" s="4"/>
      <c r="T12" s="80">
        <v>1000</v>
      </c>
      <c r="U12" s="111"/>
      <c r="V12" s="4"/>
      <c r="W12" s="4"/>
      <c r="X12" s="4"/>
      <c r="Y12" s="80">
        <v>1000</v>
      </c>
      <c r="Z12" s="111"/>
      <c r="AA12" s="4"/>
      <c r="AB12" s="4"/>
      <c r="AC12" s="35" t="s">
        <v>9</v>
      </c>
    </row>
    <row r="13" spans="1:29" s="3" customFormat="1" ht="15" x14ac:dyDescent="0.25">
      <c r="C13" s="19"/>
      <c r="D13" s="29" t="s">
        <v>42</v>
      </c>
      <c r="E13" s="80">
        <v>1000</v>
      </c>
      <c r="F13" s="111"/>
      <c r="G13" s="4"/>
      <c r="H13" s="4"/>
      <c r="I13" s="4"/>
      <c r="J13" s="80">
        <v>1000</v>
      </c>
      <c r="K13" s="111"/>
      <c r="L13" s="4"/>
      <c r="M13" s="4"/>
      <c r="N13" s="4"/>
      <c r="O13" s="80">
        <v>1000</v>
      </c>
      <c r="P13" s="111"/>
      <c r="Q13" s="4"/>
      <c r="R13" s="4"/>
      <c r="S13" s="4"/>
      <c r="T13" s="80">
        <v>1000</v>
      </c>
      <c r="U13" s="111"/>
      <c r="V13" s="4"/>
      <c r="W13" s="4"/>
      <c r="X13" s="4"/>
      <c r="Y13" s="80">
        <v>1000</v>
      </c>
      <c r="Z13" s="111"/>
      <c r="AA13" s="4"/>
      <c r="AB13" s="4"/>
      <c r="AC13" s="35" t="s">
        <v>9</v>
      </c>
    </row>
    <row r="14" spans="1:29" s="3" customFormat="1" ht="15" x14ac:dyDescent="0.25">
      <c r="C14" s="19"/>
      <c r="D14" s="29" t="s">
        <v>43</v>
      </c>
      <c r="E14" s="81">
        <v>1000</v>
      </c>
      <c r="F14" s="86"/>
      <c r="G14" s="21"/>
      <c r="H14" s="21"/>
      <c r="I14" s="21"/>
      <c r="J14" s="81">
        <v>1000</v>
      </c>
      <c r="K14" s="86"/>
      <c r="L14" s="21"/>
      <c r="M14" s="21"/>
      <c r="N14" s="21"/>
      <c r="O14" s="81">
        <v>1000</v>
      </c>
      <c r="P14" s="86"/>
      <c r="Q14" s="21"/>
      <c r="R14" s="21"/>
      <c r="S14" s="21"/>
      <c r="T14" s="81">
        <v>1000</v>
      </c>
      <c r="U14" s="86"/>
      <c r="V14" s="21"/>
      <c r="W14" s="21"/>
      <c r="X14" s="21"/>
      <c r="Y14" s="81">
        <v>1000</v>
      </c>
      <c r="Z14" s="86"/>
      <c r="AA14" s="21"/>
      <c r="AB14" s="21"/>
      <c r="AC14" s="35" t="s">
        <v>9</v>
      </c>
    </row>
    <row r="15" spans="1:29" s="14" customFormat="1" ht="15" x14ac:dyDescent="0.25">
      <c r="C15" s="16" t="s">
        <v>64</v>
      </c>
      <c r="D15" s="16"/>
      <c r="E15" s="17">
        <f>SUM(E16:E20)</f>
        <v>17000</v>
      </c>
      <c r="F15" s="110">
        <v>0.05</v>
      </c>
      <c r="G15" s="17">
        <f>E15*F15</f>
        <v>850</v>
      </c>
      <c r="H15" s="17">
        <f>E15-G15</f>
        <v>16150</v>
      </c>
      <c r="I15" s="18"/>
      <c r="J15" s="17">
        <f>SUM(J16:J20)</f>
        <v>17000</v>
      </c>
      <c r="K15" s="110">
        <v>0.05</v>
      </c>
      <c r="L15" s="17">
        <f>J15*K15</f>
        <v>850</v>
      </c>
      <c r="M15" s="17">
        <f>J15-L15</f>
        <v>16150</v>
      </c>
      <c r="N15" s="18"/>
      <c r="O15" s="17">
        <f>SUM(O16:O20)</f>
        <v>17000</v>
      </c>
      <c r="P15" s="110">
        <v>0.05</v>
      </c>
      <c r="Q15" s="17">
        <f>O15*P15</f>
        <v>850</v>
      </c>
      <c r="R15" s="17">
        <f>O15-Q15</f>
        <v>16150</v>
      </c>
      <c r="S15" s="18"/>
      <c r="T15" s="17">
        <f>SUM(T16:T20)</f>
        <v>17000</v>
      </c>
      <c r="U15" s="110">
        <v>0.05</v>
      </c>
      <c r="V15" s="17">
        <f>T15*U15</f>
        <v>850</v>
      </c>
      <c r="W15" s="17">
        <f>T15-V15</f>
        <v>16150</v>
      </c>
      <c r="X15" s="18"/>
      <c r="Y15" s="17">
        <f>SUM(Y16:Y20)</f>
        <v>17000</v>
      </c>
      <c r="Z15" s="110">
        <v>0.05</v>
      </c>
      <c r="AA15" s="17">
        <f>Y15*Z15</f>
        <v>850</v>
      </c>
      <c r="AB15" s="17">
        <f>Y15-AA15</f>
        <v>16150</v>
      </c>
      <c r="AC15" s="14" t="s">
        <v>29</v>
      </c>
    </row>
    <row r="16" spans="1:29" s="3" customFormat="1" ht="15" x14ac:dyDescent="0.25">
      <c r="C16" s="19"/>
      <c r="D16" s="29" t="s">
        <v>39</v>
      </c>
      <c r="E16" s="80">
        <v>6000</v>
      </c>
      <c r="F16" s="111"/>
      <c r="G16" s="4"/>
      <c r="H16" s="4"/>
      <c r="I16" s="4"/>
      <c r="J16" s="80">
        <v>6000</v>
      </c>
      <c r="K16" s="111"/>
      <c r="L16" s="4"/>
      <c r="M16" s="4"/>
      <c r="N16" s="4"/>
      <c r="O16" s="80">
        <v>6000</v>
      </c>
      <c r="P16" s="111"/>
      <c r="Q16" s="4"/>
      <c r="R16" s="4"/>
      <c r="S16" s="4"/>
      <c r="T16" s="80">
        <v>6000</v>
      </c>
      <c r="U16" s="111"/>
      <c r="V16" s="4"/>
      <c r="W16" s="4"/>
      <c r="X16" s="4"/>
      <c r="Y16" s="80">
        <v>6000</v>
      </c>
      <c r="Z16" s="111"/>
      <c r="AA16" s="4"/>
      <c r="AB16" s="4"/>
      <c r="AC16" s="35" t="s">
        <v>9</v>
      </c>
    </row>
    <row r="17" spans="3:29" s="3" customFormat="1" ht="15" x14ac:dyDescent="0.25">
      <c r="C17" s="19"/>
      <c r="D17" s="29" t="s">
        <v>40</v>
      </c>
      <c r="E17" s="80">
        <v>5000</v>
      </c>
      <c r="F17" s="111"/>
      <c r="G17" s="4"/>
      <c r="H17" s="4"/>
      <c r="I17" s="4"/>
      <c r="J17" s="80">
        <v>5000</v>
      </c>
      <c r="K17" s="111"/>
      <c r="L17" s="4"/>
      <c r="M17" s="4"/>
      <c r="N17" s="4"/>
      <c r="O17" s="80">
        <v>5000</v>
      </c>
      <c r="P17" s="111"/>
      <c r="Q17" s="4"/>
      <c r="R17" s="4"/>
      <c r="S17" s="4"/>
      <c r="T17" s="80">
        <v>5000</v>
      </c>
      <c r="U17" s="111"/>
      <c r="V17" s="4"/>
      <c r="W17" s="4"/>
      <c r="X17" s="4"/>
      <c r="Y17" s="80">
        <v>5000</v>
      </c>
      <c r="Z17" s="111"/>
      <c r="AA17" s="4"/>
      <c r="AB17" s="4"/>
      <c r="AC17" s="35" t="s">
        <v>9</v>
      </c>
    </row>
    <row r="18" spans="3:29" s="3" customFormat="1" ht="15" x14ac:dyDescent="0.25">
      <c r="C18" s="19"/>
      <c r="D18" s="29" t="s">
        <v>41</v>
      </c>
      <c r="E18" s="80">
        <v>2000</v>
      </c>
      <c r="F18" s="111"/>
      <c r="G18" s="4"/>
      <c r="H18" s="4"/>
      <c r="I18" s="4"/>
      <c r="J18" s="80">
        <v>2000</v>
      </c>
      <c r="K18" s="111"/>
      <c r="L18" s="4"/>
      <c r="M18" s="4"/>
      <c r="N18" s="4"/>
      <c r="O18" s="80">
        <v>2000</v>
      </c>
      <c r="P18" s="111"/>
      <c r="Q18" s="4"/>
      <c r="R18" s="4"/>
      <c r="S18" s="4"/>
      <c r="T18" s="80">
        <v>2000</v>
      </c>
      <c r="U18" s="111"/>
      <c r="V18" s="4"/>
      <c r="W18" s="4"/>
      <c r="X18" s="4"/>
      <c r="Y18" s="80">
        <v>2000</v>
      </c>
      <c r="Z18" s="111"/>
      <c r="AA18" s="4"/>
      <c r="AB18" s="4"/>
      <c r="AC18" s="35" t="s">
        <v>9</v>
      </c>
    </row>
    <row r="19" spans="3:29" s="3" customFormat="1" ht="15" x14ac:dyDescent="0.25">
      <c r="C19" s="19"/>
      <c r="D19" s="29" t="s">
        <v>42</v>
      </c>
      <c r="E19" s="80">
        <v>2000</v>
      </c>
      <c r="F19" s="111"/>
      <c r="G19" s="4"/>
      <c r="H19" s="4"/>
      <c r="I19" s="4"/>
      <c r="J19" s="80">
        <v>2000</v>
      </c>
      <c r="K19" s="111"/>
      <c r="L19" s="4"/>
      <c r="M19" s="4"/>
      <c r="N19" s="4"/>
      <c r="O19" s="80">
        <v>2000</v>
      </c>
      <c r="P19" s="111"/>
      <c r="Q19" s="4"/>
      <c r="R19" s="4"/>
      <c r="S19" s="4"/>
      <c r="T19" s="80">
        <v>2000</v>
      </c>
      <c r="U19" s="111"/>
      <c r="V19" s="4"/>
      <c r="W19" s="4"/>
      <c r="X19" s="4"/>
      <c r="Y19" s="80">
        <v>2000</v>
      </c>
      <c r="Z19" s="111"/>
      <c r="AA19" s="4"/>
      <c r="AB19" s="4"/>
      <c r="AC19" s="35" t="s">
        <v>9</v>
      </c>
    </row>
    <row r="20" spans="3:29" s="3" customFormat="1" ht="15" x14ac:dyDescent="0.25">
      <c r="C20" s="19"/>
      <c r="D20" s="29" t="s">
        <v>43</v>
      </c>
      <c r="E20" s="81">
        <v>2000</v>
      </c>
      <c r="F20" s="86"/>
      <c r="G20" s="21"/>
      <c r="H20" s="21"/>
      <c r="I20" s="21"/>
      <c r="J20" s="81">
        <v>2000</v>
      </c>
      <c r="K20" s="86"/>
      <c r="L20" s="21"/>
      <c r="M20" s="21"/>
      <c r="N20" s="21"/>
      <c r="O20" s="81">
        <v>2000</v>
      </c>
      <c r="P20" s="86"/>
      <c r="Q20" s="21"/>
      <c r="R20" s="21"/>
      <c r="S20" s="21"/>
      <c r="T20" s="81">
        <v>2000</v>
      </c>
      <c r="U20" s="86"/>
      <c r="V20" s="21"/>
      <c r="W20" s="21"/>
      <c r="X20" s="21"/>
      <c r="Y20" s="81">
        <v>2000</v>
      </c>
      <c r="Z20" s="86"/>
      <c r="AA20" s="21"/>
      <c r="AB20" s="21"/>
      <c r="AC20" s="35" t="s">
        <v>9</v>
      </c>
    </row>
    <row r="21" spans="3:29" s="14" customFormat="1" ht="15" x14ac:dyDescent="0.25">
      <c r="C21" s="16" t="s">
        <v>65</v>
      </c>
      <c r="D21" s="16"/>
      <c r="E21" s="17">
        <f>SUM(E22:E26)</f>
        <v>17500</v>
      </c>
      <c r="F21" s="110">
        <v>0</v>
      </c>
      <c r="G21" s="17">
        <f>E21*F21</f>
        <v>0</v>
      </c>
      <c r="H21" s="17">
        <f>E21-G21</f>
        <v>17500</v>
      </c>
      <c r="I21" s="18"/>
      <c r="J21" s="17">
        <f>SUM(J22:J26)</f>
        <v>17500</v>
      </c>
      <c r="K21" s="110">
        <v>0</v>
      </c>
      <c r="L21" s="17">
        <f>J21*K21</f>
        <v>0</v>
      </c>
      <c r="M21" s="17">
        <f>J21-L21</f>
        <v>17500</v>
      </c>
      <c r="N21" s="18"/>
      <c r="O21" s="17">
        <f>SUM(O22:O26)</f>
        <v>17500</v>
      </c>
      <c r="P21" s="110">
        <v>0</v>
      </c>
      <c r="Q21" s="17">
        <f>O21*P21</f>
        <v>0</v>
      </c>
      <c r="R21" s="17">
        <f>O21-Q21</f>
        <v>17500</v>
      </c>
      <c r="S21" s="18"/>
      <c r="T21" s="17">
        <f>SUM(T22:T26)</f>
        <v>17500</v>
      </c>
      <c r="U21" s="110">
        <v>0</v>
      </c>
      <c r="V21" s="17">
        <f>T21*U21</f>
        <v>0</v>
      </c>
      <c r="W21" s="17">
        <f>T21-V21</f>
        <v>17500</v>
      </c>
      <c r="X21" s="18"/>
      <c r="Y21" s="17">
        <f>SUM(Y22:Y26)</f>
        <v>17500</v>
      </c>
      <c r="Z21" s="110">
        <v>0</v>
      </c>
      <c r="AA21" s="17">
        <f>Y21*Z21</f>
        <v>0</v>
      </c>
      <c r="AB21" s="17">
        <f>Y21-AA21</f>
        <v>17500</v>
      </c>
      <c r="AC21" s="14" t="s">
        <v>29</v>
      </c>
    </row>
    <row r="22" spans="3:29" s="3" customFormat="1" ht="15" x14ac:dyDescent="0.25">
      <c r="C22" s="19"/>
      <c r="D22" s="29" t="s">
        <v>39</v>
      </c>
      <c r="E22" s="80">
        <v>500</v>
      </c>
      <c r="F22" s="111"/>
      <c r="G22" s="4"/>
      <c r="H22" s="4"/>
      <c r="I22" s="4"/>
      <c r="J22" s="80">
        <v>500</v>
      </c>
      <c r="K22" s="111"/>
      <c r="L22" s="4"/>
      <c r="M22" s="4"/>
      <c r="N22" s="4"/>
      <c r="O22" s="80">
        <v>500</v>
      </c>
      <c r="P22" s="111"/>
      <c r="Q22" s="4"/>
      <c r="R22" s="4"/>
      <c r="S22" s="4"/>
      <c r="T22" s="80">
        <v>500</v>
      </c>
      <c r="U22" s="111"/>
      <c r="V22" s="4"/>
      <c r="W22" s="4"/>
      <c r="X22" s="4"/>
      <c r="Y22" s="80">
        <v>500</v>
      </c>
      <c r="Z22" s="111"/>
      <c r="AA22" s="4"/>
      <c r="AB22" s="4"/>
      <c r="AC22" s="35" t="s">
        <v>9</v>
      </c>
    </row>
    <row r="23" spans="3:29" s="3" customFormat="1" ht="15" x14ac:dyDescent="0.25">
      <c r="C23" s="19"/>
      <c r="D23" s="29" t="s">
        <v>40</v>
      </c>
      <c r="E23" s="80">
        <v>5000</v>
      </c>
      <c r="F23" s="111"/>
      <c r="G23" s="4"/>
      <c r="H23" s="4"/>
      <c r="I23" s="4"/>
      <c r="J23" s="80">
        <v>5000</v>
      </c>
      <c r="K23" s="111"/>
      <c r="L23" s="4"/>
      <c r="M23" s="4"/>
      <c r="N23" s="4"/>
      <c r="O23" s="80">
        <v>5000</v>
      </c>
      <c r="P23" s="111"/>
      <c r="Q23" s="4"/>
      <c r="R23" s="4"/>
      <c r="S23" s="4"/>
      <c r="T23" s="80">
        <v>5000</v>
      </c>
      <c r="U23" s="111"/>
      <c r="V23" s="4"/>
      <c r="W23" s="4"/>
      <c r="X23" s="4"/>
      <c r="Y23" s="80">
        <v>5000</v>
      </c>
      <c r="Z23" s="111"/>
      <c r="AA23" s="4"/>
      <c r="AB23" s="4"/>
      <c r="AC23" s="35" t="s">
        <v>9</v>
      </c>
    </row>
    <row r="24" spans="3:29" s="3" customFormat="1" ht="15" x14ac:dyDescent="0.25">
      <c r="C24" s="19"/>
      <c r="D24" s="29" t="s">
        <v>41</v>
      </c>
      <c r="E24" s="80">
        <v>8000</v>
      </c>
      <c r="F24" s="111"/>
      <c r="G24" s="4"/>
      <c r="H24" s="4"/>
      <c r="I24" s="4"/>
      <c r="J24" s="80">
        <v>8000</v>
      </c>
      <c r="K24" s="111"/>
      <c r="L24" s="4"/>
      <c r="M24" s="4"/>
      <c r="N24" s="4"/>
      <c r="O24" s="80">
        <v>8000</v>
      </c>
      <c r="P24" s="111"/>
      <c r="Q24" s="4"/>
      <c r="R24" s="4"/>
      <c r="S24" s="4"/>
      <c r="T24" s="80">
        <v>8000</v>
      </c>
      <c r="U24" s="111"/>
      <c r="V24" s="4"/>
      <c r="W24" s="4"/>
      <c r="X24" s="4"/>
      <c r="Y24" s="80">
        <v>8000</v>
      </c>
      <c r="Z24" s="111"/>
      <c r="AA24" s="4"/>
      <c r="AB24" s="4"/>
      <c r="AC24" s="35" t="s">
        <v>9</v>
      </c>
    </row>
    <row r="25" spans="3:29" s="3" customFormat="1" ht="15" x14ac:dyDescent="0.25">
      <c r="C25" s="19"/>
      <c r="D25" s="29" t="s">
        <v>42</v>
      </c>
      <c r="E25" s="80">
        <v>2000</v>
      </c>
      <c r="F25" s="111"/>
      <c r="G25" s="4"/>
      <c r="H25" s="4"/>
      <c r="I25" s="4"/>
      <c r="J25" s="80">
        <v>2000</v>
      </c>
      <c r="K25" s="111"/>
      <c r="L25" s="4"/>
      <c r="M25" s="4"/>
      <c r="N25" s="4"/>
      <c r="O25" s="80">
        <v>2000</v>
      </c>
      <c r="P25" s="111"/>
      <c r="Q25" s="4"/>
      <c r="R25" s="4"/>
      <c r="S25" s="4"/>
      <c r="T25" s="80">
        <v>2000</v>
      </c>
      <c r="U25" s="111"/>
      <c r="V25" s="4"/>
      <c r="W25" s="4"/>
      <c r="X25" s="4"/>
      <c r="Y25" s="80">
        <v>2000</v>
      </c>
      <c r="Z25" s="111"/>
      <c r="AA25" s="4"/>
      <c r="AB25" s="4"/>
      <c r="AC25" s="35" t="s">
        <v>9</v>
      </c>
    </row>
    <row r="26" spans="3:29" s="3" customFormat="1" ht="15" x14ac:dyDescent="0.25">
      <c r="C26" s="19"/>
      <c r="D26" s="29" t="s">
        <v>43</v>
      </c>
      <c r="E26" s="81">
        <v>2000</v>
      </c>
      <c r="F26" s="86"/>
      <c r="G26" s="21"/>
      <c r="H26" s="21"/>
      <c r="I26" s="21"/>
      <c r="J26" s="81">
        <v>2000</v>
      </c>
      <c r="K26" s="86"/>
      <c r="L26" s="21"/>
      <c r="M26" s="21"/>
      <c r="N26" s="21"/>
      <c r="O26" s="81">
        <v>2000</v>
      </c>
      <c r="P26" s="86"/>
      <c r="Q26" s="21"/>
      <c r="R26" s="21"/>
      <c r="S26" s="21"/>
      <c r="T26" s="81">
        <v>2000</v>
      </c>
      <c r="U26" s="86"/>
      <c r="V26" s="21"/>
      <c r="W26" s="21"/>
      <c r="X26" s="21"/>
      <c r="Y26" s="81">
        <v>2000</v>
      </c>
      <c r="Z26" s="86"/>
      <c r="AA26" s="21"/>
      <c r="AB26" s="21"/>
      <c r="AC26" s="35" t="s">
        <v>9</v>
      </c>
    </row>
    <row r="27" spans="3:29" s="14" customFormat="1" ht="15" x14ac:dyDescent="0.25">
      <c r="C27" s="16" t="s">
        <v>97</v>
      </c>
      <c r="D27" s="16"/>
      <c r="E27" s="17">
        <f>SUM(E28:E32)</f>
        <v>5000</v>
      </c>
      <c r="F27" s="110">
        <v>0.25</v>
      </c>
      <c r="G27" s="17">
        <f>E27*F27</f>
        <v>1250</v>
      </c>
      <c r="H27" s="17">
        <f>E27-G27</f>
        <v>3750</v>
      </c>
      <c r="I27" s="18"/>
      <c r="J27" s="17">
        <f>SUM(J28:J32)</f>
        <v>5000</v>
      </c>
      <c r="K27" s="110">
        <v>0.25</v>
      </c>
      <c r="L27" s="17">
        <f>J27*K27</f>
        <v>1250</v>
      </c>
      <c r="M27" s="17">
        <f>J27-L27</f>
        <v>3750</v>
      </c>
      <c r="N27" s="18"/>
      <c r="O27" s="17">
        <f>SUM(O28:O32)</f>
        <v>5000</v>
      </c>
      <c r="P27" s="110">
        <v>0.25</v>
      </c>
      <c r="Q27" s="17">
        <f>O27*P27</f>
        <v>1250</v>
      </c>
      <c r="R27" s="17">
        <f>O27-Q27</f>
        <v>3750</v>
      </c>
      <c r="S27" s="18"/>
      <c r="T27" s="17">
        <f>SUM(T28:T32)</f>
        <v>5000</v>
      </c>
      <c r="U27" s="110">
        <v>0.25</v>
      </c>
      <c r="V27" s="17">
        <f>T27*U27</f>
        <v>1250</v>
      </c>
      <c r="W27" s="17">
        <f>T27-V27</f>
        <v>3750</v>
      </c>
      <c r="X27" s="18"/>
      <c r="Y27" s="17">
        <f>SUM(Y28:Y32)</f>
        <v>5000</v>
      </c>
      <c r="Z27" s="110">
        <v>0.25</v>
      </c>
      <c r="AA27" s="17">
        <f>Y27*Z27</f>
        <v>1250</v>
      </c>
      <c r="AB27" s="17">
        <f>Y27-AA27</f>
        <v>3750</v>
      </c>
      <c r="AC27" s="14" t="s">
        <v>29</v>
      </c>
    </row>
    <row r="28" spans="3:29" s="3" customFormat="1" ht="15" x14ac:dyDescent="0.25">
      <c r="C28" s="19"/>
      <c r="D28" s="29" t="s">
        <v>39</v>
      </c>
      <c r="E28" s="80">
        <v>3000</v>
      </c>
      <c r="F28" s="111"/>
      <c r="G28" s="4"/>
      <c r="H28" s="4"/>
      <c r="I28" s="4"/>
      <c r="J28" s="80">
        <v>3000</v>
      </c>
      <c r="K28" s="111"/>
      <c r="L28" s="4"/>
      <c r="M28" s="4"/>
      <c r="N28" s="4"/>
      <c r="O28" s="80">
        <v>3000</v>
      </c>
      <c r="P28" s="111"/>
      <c r="Q28" s="4"/>
      <c r="R28" s="4"/>
      <c r="S28" s="4"/>
      <c r="T28" s="80">
        <v>3000</v>
      </c>
      <c r="U28" s="111"/>
      <c r="V28" s="4"/>
      <c r="W28" s="4"/>
      <c r="X28" s="4"/>
      <c r="Y28" s="80">
        <v>3000</v>
      </c>
      <c r="Z28" s="111"/>
      <c r="AA28" s="4"/>
      <c r="AB28" s="4"/>
      <c r="AC28" s="35" t="s">
        <v>9</v>
      </c>
    </row>
    <row r="29" spans="3:29" s="3" customFormat="1" ht="15" x14ac:dyDescent="0.25">
      <c r="C29" s="19"/>
      <c r="D29" s="29" t="s">
        <v>40</v>
      </c>
      <c r="E29" s="80"/>
      <c r="F29" s="111"/>
      <c r="G29" s="4"/>
      <c r="H29" s="4"/>
      <c r="I29" s="4"/>
      <c r="J29" s="80"/>
      <c r="K29" s="111"/>
      <c r="L29" s="4"/>
      <c r="M29" s="4"/>
      <c r="N29" s="4"/>
      <c r="O29" s="80"/>
      <c r="P29" s="111"/>
      <c r="Q29" s="4"/>
      <c r="R29" s="4"/>
      <c r="S29" s="4"/>
      <c r="T29" s="80"/>
      <c r="U29" s="111"/>
      <c r="V29" s="4"/>
      <c r="W29" s="4"/>
      <c r="X29" s="4"/>
      <c r="Y29" s="80"/>
      <c r="Z29" s="111"/>
      <c r="AA29" s="4"/>
      <c r="AB29" s="4"/>
      <c r="AC29" s="35" t="s">
        <v>9</v>
      </c>
    </row>
    <row r="30" spans="3:29" s="3" customFormat="1" ht="15" x14ac:dyDescent="0.25">
      <c r="C30" s="19"/>
      <c r="D30" s="29" t="s">
        <v>41</v>
      </c>
      <c r="E30" s="80"/>
      <c r="F30" s="111"/>
      <c r="G30" s="4"/>
      <c r="H30" s="4"/>
      <c r="I30" s="4"/>
      <c r="J30" s="80"/>
      <c r="K30" s="111"/>
      <c r="L30" s="4"/>
      <c r="M30" s="4"/>
      <c r="N30" s="4"/>
      <c r="O30" s="80"/>
      <c r="P30" s="111"/>
      <c r="Q30" s="4"/>
      <c r="R30" s="4"/>
      <c r="S30" s="4"/>
      <c r="T30" s="80"/>
      <c r="U30" s="111"/>
      <c r="V30" s="4"/>
      <c r="W30" s="4"/>
      <c r="X30" s="4"/>
      <c r="Y30" s="80"/>
      <c r="Z30" s="111"/>
      <c r="AA30" s="4"/>
      <c r="AB30" s="4"/>
      <c r="AC30" s="35" t="s">
        <v>9</v>
      </c>
    </row>
    <row r="31" spans="3:29" s="3" customFormat="1" ht="15" x14ac:dyDescent="0.25">
      <c r="C31" s="19"/>
      <c r="D31" s="29" t="s">
        <v>42</v>
      </c>
      <c r="E31" s="80"/>
      <c r="F31" s="111"/>
      <c r="G31" s="4"/>
      <c r="H31" s="4"/>
      <c r="I31" s="4"/>
      <c r="J31" s="80"/>
      <c r="K31" s="111"/>
      <c r="L31" s="4"/>
      <c r="M31" s="4"/>
      <c r="N31" s="4"/>
      <c r="O31" s="80"/>
      <c r="P31" s="111"/>
      <c r="Q31" s="4"/>
      <c r="R31" s="4"/>
      <c r="S31" s="4"/>
      <c r="T31" s="80"/>
      <c r="U31" s="111"/>
      <c r="V31" s="4"/>
      <c r="W31" s="4"/>
      <c r="X31" s="4"/>
      <c r="Y31" s="80"/>
      <c r="Z31" s="111"/>
      <c r="AA31" s="4"/>
      <c r="AB31" s="4"/>
      <c r="AC31" s="35" t="s">
        <v>9</v>
      </c>
    </row>
    <row r="32" spans="3:29" s="3" customFormat="1" ht="15" x14ac:dyDescent="0.25">
      <c r="C32" s="19"/>
      <c r="D32" s="29" t="s">
        <v>43</v>
      </c>
      <c r="E32" s="81">
        <v>2000</v>
      </c>
      <c r="F32" s="86"/>
      <c r="G32" s="21"/>
      <c r="H32" s="21"/>
      <c r="I32" s="21"/>
      <c r="J32" s="81">
        <v>2000</v>
      </c>
      <c r="K32" s="86"/>
      <c r="L32" s="21"/>
      <c r="M32" s="21"/>
      <c r="N32" s="21"/>
      <c r="O32" s="81">
        <v>2000</v>
      </c>
      <c r="P32" s="86"/>
      <c r="Q32" s="21"/>
      <c r="R32" s="21"/>
      <c r="S32" s="21"/>
      <c r="T32" s="81">
        <v>2000</v>
      </c>
      <c r="U32" s="86"/>
      <c r="V32" s="21"/>
      <c r="W32" s="21"/>
      <c r="X32" s="21"/>
      <c r="Y32" s="81">
        <v>2000</v>
      </c>
      <c r="Z32" s="86"/>
      <c r="AA32" s="21"/>
      <c r="AB32" s="21"/>
      <c r="AC32" s="35" t="s">
        <v>9</v>
      </c>
    </row>
    <row r="33" spans="1:29" s="2" customFormat="1" ht="15.75" thickBot="1" x14ac:dyDescent="0.3">
      <c r="B33" s="2" t="s">
        <v>93</v>
      </c>
      <c r="E33" s="58">
        <f>E9+E15+E21+E27</f>
        <v>53500</v>
      </c>
      <c r="F33" s="112"/>
      <c r="G33" s="106">
        <f>G9+G15+G21+G27</f>
        <v>9100</v>
      </c>
      <c r="H33" s="106">
        <f>H9+H15+H21+H27</f>
        <v>44400</v>
      </c>
      <c r="I33" s="57"/>
      <c r="J33" s="58">
        <f t="shared" ref="J33" si="0">J9+J15+J21+J27</f>
        <v>53500</v>
      </c>
      <c r="K33" s="112"/>
      <c r="L33" s="106">
        <f>L9+L15+L21+L27</f>
        <v>9100</v>
      </c>
      <c r="M33" s="106">
        <f>M9+M15+M21+M27</f>
        <v>44400</v>
      </c>
      <c r="N33" s="57"/>
      <c r="O33" s="58">
        <f t="shared" ref="O33" si="1">O9+O15+O21+O27</f>
        <v>53500</v>
      </c>
      <c r="P33" s="112"/>
      <c r="Q33" s="106">
        <f>Q9+Q15+Q21+Q27</f>
        <v>9100</v>
      </c>
      <c r="R33" s="106">
        <f>R9+R15+R21+R27</f>
        <v>44400</v>
      </c>
      <c r="S33" s="57"/>
      <c r="T33" s="58">
        <f t="shared" ref="T33" si="2">T9+T15+T21+T27</f>
        <v>53500</v>
      </c>
      <c r="U33" s="112"/>
      <c r="V33" s="106">
        <f>V9+V15+V21+V27</f>
        <v>9100</v>
      </c>
      <c r="W33" s="106">
        <f>W9+W15+W21+W27</f>
        <v>44400</v>
      </c>
      <c r="X33" s="57"/>
      <c r="Y33" s="58">
        <f t="shared" ref="Y33" si="3">Y9+Y15+Y21+Y27</f>
        <v>53500</v>
      </c>
      <c r="Z33" s="112"/>
      <c r="AA33" s="106">
        <f>AA9+AA15+AA21+AA27</f>
        <v>9100</v>
      </c>
      <c r="AB33" s="106">
        <f>AB9+AB15+AB21+AB27</f>
        <v>44400</v>
      </c>
    </row>
    <row r="34" spans="1:29" s="3" customFormat="1" ht="15.75" thickTop="1" x14ac:dyDescent="0.25">
      <c r="E34" s="22"/>
      <c r="F34" s="111"/>
      <c r="G34" s="4"/>
      <c r="H34" s="4"/>
      <c r="I34" s="4"/>
      <c r="J34" s="22"/>
      <c r="K34" s="111"/>
      <c r="L34" s="4"/>
      <c r="M34" s="4"/>
      <c r="N34" s="4"/>
      <c r="O34" s="22"/>
      <c r="P34" s="111"/>
      <c r="Q34" s="4"/>
      <c r="R34" s="4"/>
      <c r="S34" s="4"/>
      <c r="T34" s="22"/>
      <c r="U34" s="111"/>
      <c r="V34" s="4"/>
      <c r="W34" s="4"/>
      <c r="X34" s="4"/>
      <c r="Y34" s="22"/>
      <c r="Z34" s="111"/>
      <c r="AA34" s="4"/>
      <c r="AB34" s="4"/>
    </row>
    <row r="35" spans="1:29" s="3" customFormat="1" ht="15" x14ac:dyDescent="0.25">
      <c r="A35" s="2"/>
      <c r="B35" s="2" t="s">
        <v>91</v>
      </c>
      <c r="C35" s="2"/>
      <c r="F35" s="54"/>
      <c r="J35" s="54"/>
      <c r="K35" s="54"/>
      <c r="N35" s="54"/>
      <c r="O35" s="54"/>
      <c r="P35" s="54"/>
      <c r="S35" s="54"/>
      <c r="T35" s="54"/>
      <c r="U35" s="54"/>
      <c r="X35" s="54"/>
      <c r="Y35" s="54"/>
      <c r="Z35" s="54"/>
    </row>
    <row r="36" spans="1:29" s="14" customFormat="1" ht="15" x14ac:dyDescent="0.25">
      <c r="C36" s="16" t="s">
        <v>63</v>
      </c>
      <c r="D36" s="16"/>
      <c r="E36" s="17">
        <f>SUM(E37:E41)</f>
        <v>0</v>
      </c>
      <c r="F36" s="110"/>
      <c r="G36" s="17">
        <f>E36*F36</f>
        <v>0</v>
      </c>
      <c r="H36" s="17">
        <f>E36-G36</f>
        <v>0</v>
      </c>
      <c r="I36" s="18"/>
      <c r="J36" s="17">
        <f>SUM(J37:J41)</f>
        <v>0</v>
      </c>
      <c r="K36" s="110"/>
      <c r="L36" s="17">
        <f>J36*K36</f>
        <v>0</v>
      </c>
      <c r="M36" s="17">
        <f>J36-L36</f>
        <v>0</v>
      </c>
      <c r="N36" s="18"/>
      <c r="O36" s="17">
        <f>SUM(O37:O41)</f>
        <v>0</v>
      </c>
      <c r="P36" s="110"/>
      <c r="Q36" s="17">
        <f>O36*P36</f>
        <v>0</v>
      </c>
      <c r="R36" s="17">
        <f>O36-Q36</f>
        <v>0</v>
      </c>
      <c r="S36" s="18"/>
      <c r="T36" s="17">
        <f>SUM(T37:T41)</f>
        <v>0</v>
      </c>
      <c r="U36" s="110"/>
      <c r="V36" s="17">
        <f>T36*U36</f>
        <v>0</v>
      </c>
      <c r="W36" s="17">
        <f>T36-V36</f>
        <v>0</v>
      </c>
      <c r="X36" s="18"/>
      <c r="Y36" s="17">
        <f>SUM(Y37:Y41)</f>
        <v>0</v>
      </c>
      <c r="Z36" s="110"/>
      <c r="AA36" s="17">
        <f>Y36*Z36</f>
        <v>0</v>
      </c>
      <c r="AB36" s="17">
        <f>Y36-AA36</f>
        <v>0</v>
      </c>
      <c r="AC36" s="14" t="s">
        <v>29</v>
      </c>
    </row>
    <row r="37" spans="1:29" s="3" customFormat="1" ht="15" x14ac:dyDescent="0.25">
      <c r="C37" s="19"/>
      <c r="D37" s="29" t="s">
        <v>39</v>
      </c>
      <c r="E37" s="80"/>
      <c r="F37" s="111"/>
      <c r="G37" s="4"/>
      <c r="H37" s="4"/>
      <c r="I37" s="4"/>
      <c r="J37" s="80"/>
      <c r="K37" s="111"/>
      <c r="L37" s="4"/>
      <c r="M37" s="4"/>
      <c r="N37" s="4"/>
      <c r="O37" s="80"/>
      <c r="P37" s="111"/>
      <c r="Q37" s="4"/>
      <c r="R37" s="4"/>
      <c r="S37" s="4"/>
      <c r="T37" s="80"/>
      <c r="U37" s="111"/>
      <c r="V37" s="4"/>
      <c r="W37" s="4"/>
      <c r="X37" s="4"/>
      <c r="Y37" s="80"/>
      <c r="Z37" s="111"/>
      <c r="AA37" s="4"/>
      <c r="AB37" s="4"/>
      <c r="AC37" s="35" t="s">
        <v>9</v>
      </c>
    </row>
    <row r="38" spans="1:29" s="3" customFormat="1" ht="15" x14ac:dyDescent="0.25">
      <c r="C38" s="19"/>
      <c r="D38" s="29" t="s">
        <v>40</v>
      </c>
      <c r="E38" s="80"/>
      <c r="F38" s="111"/>
      <c r="G38" s="4"/>
      <c r="H38" s="4"/>
      <c r="I38" s="4"/>
      <c r="J38" s="80"/>
      <c r="K38" s="111"/>
      <c r="L38" s="4"/>
      <c r="M38" s="4"/>
      <c r="N38" s="4"/>
      <c r="O38" s="80"/>
      <c r="P38" s="111"/>
      <c r="Q38" s="4"/>
      <c r="R38" s="4"/>
      <c r="S38" s="4"/>
      <c r="T38" s="80"/>
      <c r="U38" s="111"/>
      <c r="V38" s="4"/>
      <c r="W38" s="4"/>
      <c r="X38" s="4"/>
      <c r="Y38" s="80"/>
      <c r="Z38" s="111"/>
      <c r="AA38" s="4"/>
      <c r="AB38" s="4"/>
      <c r="AC38" s="35" t="s">
        <v>9</v>
      </c>
    </row>
    <row r="39" spans="1:29" s="3" customFormat="1" ht="15" x14ac:dyDescent="0.25">
      <c r="C39" s="19"/>
      <c r="D39" s="29" t="s">
        <v>41</v>
      </c>
      <c r="E39" s="80"/>
      <c r="F39" s="111"/>
      <c r="G39" s="4"/>
      <c r="H39" s="4"/>
      <c r="I39" s="4"/>
      <c r="J39" s="80"/>
      <c r="K39" s="111"/>
      <c r="L39" s="4"/>
      <c r="M39" s="4"/>
      <c r="N39" s="4"/>
      <c r="O39" s="80"/>
      <c r="P39" s="111"/>
      <c r="Q39" s="4"/>
      <c r="R39" s="4"/>
      <c r="S39" s="4"/>
      <c r="T39" s="80"/>
      <c r="U39" s="111"/>
      <c r="V39" s="4"/>
      <c r="W39" s="4"/>
      <c r="X39" s="4"/>
      <c r="Y39" s="80"/>
      <c r="Z39" s="111"/>
      <c r="AA39" s="4"/>
      <c r="AB39" s="4"/>
      <c r="AC39" s="35" t="s">
        <v>9</v>
      </c>
    </row>
    <row r="40" spans="1:29" s="3" customFormat="1" ht="15" x14ac:dyDescent="0.25">
      <c r="C40" s="19"/>
      <c r="D40" s="29" t="s">
        <v>42</v>
      </c>
      <c r="E40" s="80"/>
      <c r="F40" s="111"/>
      <c r="G40" s="4"/>
      <c r="H40" s="4"/>
      <c r="I40" s="4"/>
      <c r="J40" s="80"/>
      <c r="K40" s="111"/>
      <c r="L40" s="4"/>
      <c r="M40" s="4"/>
      <c r="N40" s="4"/>
      <c r="O40" s="80"/>
      <c r="P40" s="111"/>
      <c r="Q40" s="4"/>
      <c r="R40" s="4"/>
      <c r="S40" s="4"/>
      <c r="T40" s="80"/>
      <c r="U40" s="111"/>
      <c r="V40" s="4"/>
      <c r="W40" s="4"/>
      <c r="X40" s="4"/>
      <c r="Y40" s="80"/>
      <c r="Z40" s="111"/>
      <c r="AA40" s="4"/>
      <c r="AB40" s="4"/>
      <c r="AC40" s="35" t="s">
        <v>9</v>
      </c>
    </row>
    <row r="41" spans="1:29" s="3" customFormat="1" ht="15" x14ac:dyDescent="0.25">
      <c r="C41" s="19"/>
      <c r="D41" s="29" t="s">
        <v>43</v>
      </c>
      <c r="E41" s="81"/>
      <c r="F41" s="86"/>
      <c r="G41" s="21"/>
      <c r="H41" s="21"/>
      <c r="I41" s="21"/>
      <c r="J41" s="81"/>
      <c r="K41" s="86"/>
      <c r="L41" s="21"/>
      <c r="M41" s="21"/>
      <c r="N41" s="21"/>
      <c r="O41" s="81"/>
      <c r="P41" s="86"/>
      <c r="Q41" s="21"/>
      <c r="R41" s="21"/>
      <c r="S41" s="21"/>
      <c r="T41" s="81"/>
      <c r="U41" s="86"/>
      <c r="V41" s="21"/>
      <c r="W41" s="21"/>
      <c r="X41" s="21"/>
      <c r="Y41" s="81"/>
      <c r="Z41" s="86"/>
      <c r="AA41" s="21"/>
      <c r="AB41" s="21"/>
      <c r="AC41" s="35" t="s">
        <v>9</v>
      </c>
    </row>
    <row r="42" spans="1:29" s="14" customFormat="1" ht="15" x14ac:dyDescent="0.25">
      <c r="C42" s="16" t="s">
        <v>64</v>
      </c>
      <c r="D42" s="16"/>
      <c r="E42" s="17">
        <f>SUM(E43:E47)</f>
        <v>0</v>
      </c>
      <c r="F42" s="110"/>
      <c r="G42" s="17">
        <f>E42*F42</f>
        <v>0</v>
      </c>
      <c r="H42" s="17">
        <f>E42-G42</f>
        <v>0</v>
      </c>
      <c r="I42" s="18"/>
      <c r="J42" s="17">
        <f>SUM(J43:J47)</f>
        <v>0</v>
      </c>
      <c r="K42" s="110"/>
      <c r="L42" s="17">
        <f>J42*K42</f>
        <v>0</v>
      </c>
      <c r="M42" s="17">
        <f>J42-L42</f>
        <v>0</v>
      </c>
      <c r="N42" s="18"/>
      <c r="O42" s="17">
        <f>SUM(O43:O47)</f>
        <v>0</v>
      </c>
      <c r="P42" s="110"/>
      <c r="Q42" s="17">
        <f>O42*P42</f>
        <v>0</v>
      </c>
      <c r="R42" s="17">
        <f>O42-Q42</f>
        <v>0</v>
      </c>
      <c r="S42" s="18"/>
      <c r="T42" s="17">
        <f>SUM(T43:T47)</f>
        <v>0</v>
      </c>
      <c r="U42" s="110"/>
      <c r="V42" s="17">
        <f>T42*U42</f>
        <v>0</v>
      </c>
      <c r="W42" s="17">
        <f>T42-V42</f>
        <v>0</v>
      </c>
      <c r="X42" s="18"/>
      <c r="Y42" s="17">
        <f>SUM(Y43:Y47)</f>
        <v>0</v>
      </c>
      <c r="Z42" s="110"/>
      <c r="AA42" s="17">
        <f>Y42*Z42</f>
        <v>0</v>
      </c>
      <c r="AB42" s="17">
        <f>Y42-AA42</f>
        <v>0</v>
      </c>
      <c r="AC42" s="14" t="s">
        <v>29</v>
      </c>
    </row>
    <row r="43" spans="1:29" s="3" customFormat="1" ht="15" x14ac:dyDescent="0.25">
      <c r="C43" s="19"/>
      <c r="D43" s="29" t="s">
        <v>39</v>
      </c>
      <c r="E43" s="80"/>
      <c r="F43" s="111"/>
      <c r="G43" s="4"/>
      <c r="H43" s="4"/>
      <c r="I43" s="4"/>
      <c r="J43" s="80"/>
      <c r="K43" s="111"/>
      <c r="L43" s="4"/>
      <c r="M43" s="4"/>
      <c r="N43" s="4"/>
      <c r="O43" s="80"/>
      <c r="P43" s="111"/>
      <c r="Q43" s="4"/>
      <c r="R43" s="4"/>
      <c r="S43" s="4"/>
      <c r="T43" s="80"/>
      <c r="U43" s="111"/>
      <c r="V43" s="4"/>
      <c r="W43" s="4"/>
      <c r="X43" s="4"/>
      <c r="Y43" s="80"/>
      <c r="Z43" s="111"/>
      <c r="AA43" s="4"/>
      <c r="AB43" s="4"/>
      <c r="AC43" s="35" t="s">
        <v>9</v>
      </c>
    </row>
    <row r="44" spans="1:29" s="3" customFormat="1" ht="15" x14ac:dyDescent="0.25">
      <c r="C44" s="19"/>
      <c r="D44" s="29" t="s">
        <v>40</v>
      </c>
      <c r="E44" s="80"/>
      <c r="F44" s="111"/>
      <c r="G44" s="4"/>
      <c r="H44" s="4"/>
      <c r="I44" s="4"/>
      <c r="J44" s="80"/>
      <c r="K44" s="111"/>
      <c r="L44" s="4"/>
      <c r="M44" s="4"/>
      <c r="N44" s="4"/>
      <c r="O44" s="80"/>
      <c r="P44" s="111"/>
      <c r="Q44" s="4"/>
      <c r="R44" s="4"/>
      <c r="S44" s="4"/>
      <c r="T44" s="80"/>
      <c r="U44" s="111"/>
      <c r="V44" s="4"/>
      <c r="W44" s="4"/>
      <c r="X44" s="4"/>
      <c r="Y44" s="80"/>
      <c r="Z44" s="111"/>
      <c r="AA44" s="4"/>
      <c r="AB44" s="4"/>
      <c r="AC44" s="35" t="s">
        <v>9</v>
      </c>
    </row>
    <row r="45" spans="1:29" s="3" customFormat="1" ht="15" x14ac:dyDescent="0.25">
      <c r="C45" s="19"/>
      <c r="D45" s="29" t="s">
        <v>41</v>
      </c>
      <c r="E45" s="80"/>
      <c r="F45" s="111"/>
      <c r="G45" s="4"/>
      <c r="H45" s="4"/>
      <c r="I45" s="4"/>
      <c r="J45" s="80"/>
      <c r="K45" s="111"/>
      <c r="L45" s="4"/>
      <c r="M45" s="4"/>
      <c r="N45" s="4"/>
      <c r="O45" s="80"/>
      <c r="P45" s="111"/>
      <c r="Q45" s="4"/>
      <c r="R45" s="4"/>
      <c r="S45" s="4"/>
      <c r="T45" s="80"/>
      <c r="U45" s="111"/>
      <c r="V45" s="4"/>
      <c r="W45" s="4"/>
      <c r="X45" s="4"/>
      <c r="Y45" s="80"/>
      <c r="Z45" s="111"/>
      <c r="AA45" s="4"/>
      <c r="AB45" s="4"/>
      <c r="AC45" s="35" t="s">
        <v>9</v>
      </c>
    </row>
    <row r="46" spans="1:29" s="3" customFormat="1" ht="15" x14ac:dyDescent="0.25">
      <c r="C46" s="19"/>
      <c r="D46" s="29" t="s">
        <v>42</v>
      </c>
      <c r="E46" s="80"/>
      <c r="F46" s="111"/>
      <c r="G46" s="4"/>
      <c r="H46" s="4"/>
      <c r="I46" s="4"/>
      <c r="J46" s="80"/>
      <c r="K46" s="111"/>
      <c r="L46" s="4"/>
      <c r="M46" s="4"/>
      <c r="N46" s="4"/>
      <c r="O46" s="80"/>
      <c r="P46" s="111"/>
      <c r="Q46" s="4"/>
      <c r="R46" s="4"/>
      <c r="S46" s="4"/>
      <c r="T46" s="80"/>
      <c r="U46" s="111"/>
      <c r="V46" s="4"/>
      <c r="W46" s="4"/>
      <c r="X46" s="4"/>
      <c r="Y46" s="80"/>
      <c r="Z46" s="111"/>
      <c r="AA46" s="4"/>
      <c r="AB46" s="4"/>
      <c r="AC46" s="35" t="s">
        <v>9</v>
      </c>
    </row>
    <row r="47" spans="1:29" s="3" customFormat="1" ht="15" x14ac:dyDescent="0.25">
      <c r="C47" s="19"/>
      <c r="D47" s="29" t="s">
        <v>43</v>
      </c>
      <c r="E47" s="81"/>
      <c r="F47" s="86"/>
      <c r="G47" s="21"/>
      <c r="H47" s="21"/>
      <c r="I47" s="21"/>
      <c r="J47" s="81"/>
      <c r="K47" s="86"/>
      <c r="L47" s="21"/>
      <c r="M47" s="21"/>
      <c r="N47" s="21"/>
      <c r="O47" s="81"/>
      <c r="P47" s="86"/>
      <c r="Q47" s="21"/>
      <c r="R47" s="21"/>
      <c r="S47" s="21"/>
      <c r="T47" s="81"/>
      <c r="U47" s="86"/>
      <c r="V47" s="21"/>
      <c r="W47" s="21"/>
      <c r="X47" s="21"/>
      <c r="Y47" s="81"/>
      <c r="Z47" s="86"/>
      <c r="AA47" s="21"/>
      <c r="AB47" s="21"/>
      <c r="AC47" s="35" t="s">
        <v>9</v>
      </c>
    </row>
    <row r="48" spans="1:29" s="14" customFormat="1" ht="15" x14ac:dyDescent="0.25">
      <c r="C48" s="16" t="s">
        <v>65</v>
      </c>
      <c r="D48" s="16"/>
      <c r="E48" s="17">
        <f>SUM(E49:E53)</f>
        <v>0</v>
      </c>
      <c r="F48" s="110"/>
      <c r="G48" s="17">
        <f>E48*F48</f>
        <v>0</v>
      </c>
      <c r="H48" s="17">
        <f>E48-G48</f>
        <v>0</v>
      </c>
      <c r="I48" s="18"/>
      <c r="J48" s="17">
        <f>SUM(J49:J53)</f>
        <v>0</v>
      </c>
      <c r="K48" s="110"/>
      <c r="L48" s="17">
        <f>J48*K48</f>
        <v>0</v>
      </c>
      <c r="M48" s="17">
        <f>J48-L48</f>
        <v>0</v>
      </c>
      <c r="N48" s="18"/>
      <c r="O48" s="17">
        <f>SUM(O49:O53)</f>
        <v>0</v>
      </c>
      <c r="P48" s="110"/>
      <c r="Q48" s="17">
        <f>O48*P48</f>
        <v>0</v>
      </c>
      <c r="R48" s="17">
        <f>O48-Q48</f>
        <v>0</v>
      </c>
      <c r="S48" s="18"/>
      <c r="T48" s="17">
        <f>SUM(T49:T53)</f>
        <v>0</v>
      </c>
      <c r="U48" s="110"/>
      <c r="V48" s="17">
        <f>T48*U48</f>
        <v>0</v>
      </c>
      <c r="W48" s="17">
        <f>T48-V48</f>
        <v>0</v>
      </c>
      <c r="X48" s="18"/>
      <c r="Y48" s="17">
        <f>SUM(Y49:Y53)</f>
        <v>0</v>
      </c>
      <c r="Z48" s="110"/>
      <c r="AA48" s="17">
        <f>Y48*Z48</f>
        <v>0</v>
      </c>
      <c r="AB48" s="17">
        <f>Y48-AA48</f>
        <v>0</v>
      </c>
      <c r="AC48" s="14" t="s">
        <v>29</v>
      </c>
    </row>
    <row r="49" spans="1:29" s="3" customFormat="1" ht="15" x14ac:dyDescent="0.25">
      <c r="C49" s="19"/>
      <c r="D49" s="29" t="s">
        <v>39</v>
      </c>
      <c r="E49" s="80"/>
      <c r="F49" s="111"/>
      <c r="G49" s="4"/>
      <c r="H49" s="4"/>
      <c r="I49" s="4"/>
      <c r="J49" s="80"/>
      <c r="K49" s="111"/>
      <c r="L49" s="4"/>
      <c r="M49" s="4"/>
      <c r="N49" s="4"/>
      <c r="O49" s="80"/>
      <c r="P49" s="111"/>
      <c r="Q49" s="4"/>
      <c r="R49" s="4"/>
      <c r="S49" s="4"/>
      <c r="T49" s="80"/>
      <c r="U49" s="111"/>
      <c r="V49" s="4"/>
      <c r="W49" s="4"/>
      <c r="X49" s="4"/>
      <c r="Y49" s="80"/>
      <c r="Z49" s="111"/>
      <c r="AA49" s="4"/>
      <c r="AB49" s="4"/>
      <c r="AC49" s="35" t="s">
        <v>9</v>
      </c>
    </row>
    <row r="50" spans="1:29" s="3" customFormat="1" ht="15" x14ac:dyDescent="0.25">
      <c r="C50" s="19"/>
      <c r="D50" s="29" t="s">
        <v>40</v>
      </c>
      <c r="E50" s="80"/>
      <c r="F50" s="111"/>
      <c r="G50" s="4"/>
      <c r="H50" s="4"/>
      <c r="I50" s="4"/>
      <c r="J50" s="80"/>
      <c r="K50" s="111"/>
      <c r="L50" s="4"/>
      <c r="M50" s="4"/>
      <c r="N50" s="4"/>
      <c r="O50" s="80"/>
      <c r="P50" s="111"/>
      <c r="Q50" s="4"/>
      <c r="R50" s="4"/>
      <c r="S50" s="4"/>
      <c r="T50" s="80"/>
      <c r="U50" s="111"/>
      <c r="V50" s="4"/>
      <c r="W50" s="4"/>
      <c r="X50" s="4"/>
      <c r="Y50" s="80"/>
      <c r="Z50" s="111"/>
      <c r="AA50" s="4"/>
      <c r="AB50" s="4"/>
      <c r="AC50" s="35" t="s">
        <v>9</v>
      </c>
    </row>
    <row r="51" spans="1:29" s="3" customFormat="1" ht="15" x14ac:dyDescent="0.25">
      <c r="C51" s="19"/>
      <c r="D51" s="29" t="s">
        <v>41</v>
      </c>
      <c r="E51" s="80"/>
      <c r="F51" s="111"/>
      <c r="G51" s="4"/>
      <c r="H51" s="4"/>
      <c r="I51" s="4"/>
      <c r="J51" s="80"/>
      <c r="K51" s="111"/>
      <c r="L51" s="4"/>
      <c r="M51" s="4"/>
      <c r="N51" s="4"/>
      <c r="O51" s="80"/>
      <c r="P51" s="111"/>
      <c r="Q51" s="4"/>
      <c r="R51" s="4"/>
      <c r="S51" s="4"/>
      <c r="T51" s="80"/>
      <c r="U51" s="111"/>
      <c r="V51" s="4"/>
      <c r="W51" s="4"/>
      <c r="X51" s="4"/>
      <c r="Y51" s="80"/>
      <c r="Z51" s="111"/>
      <c r="AA51" s="4"/>
      <c r="AB51" s="4"/>
      <c r="AC51" s="35" t="s">
        <v>9</v>
      </c>
    </row>
    <row r="52" spans="1:29" s="3" customFormat="1" ht="15" x14ac:dyDescent="0.25">
      <c r="C52" s="19"/>
      <c r="D52" s="29" t="s">
        <v>42</v>
      </c>
      <c r="E52" s="80"/>
      <c r="F52" s="111"/>
      <c r="G52" s="4"/>
      <c r="H52" s="4"/>
      <c r="I52" s="4"/>
      <c r="J52" s="80"/>
      <c r="K52" s="111"/>
      <c r="L52" s="4"/>
      <c r="M52" s="4"/>
      <c r="N52" s="4"/>
      <c r="O52" s="80"/>
      <c r="P52" s="111"/>
      <c r="Q52" s="4"/>
      <c r="R52" s="4"/>
      <c r="S52" s="4"/>
      <c r="T52" s="80"/>
      <c r="U52" s="111"/>
      <c r="V52" s="4"/>
      <c r="W52" s="4"/>
      <c r="X52" s="4"/>
      <c r="Y52" s="80"/>
      <c r="Z52" s="111"/>
      <c r="AA52" s="4"/>
      <c r="AB52" s="4"/>
      <c r="AC52" s="35" t="s">
        <v>9</v>
      </c>
    </row>
    <row r="53" spans="1:29" s="3" customFormat="1" ht="15" x14ac:dyDescent="0.25">
      <c r="C53" s="19"/>
      <c r="D53" s="29" t="s">
        <v>43</v>
      </c>
      <c r="E53" s="81"/>
      <c r="F53" s="86"/>
      <c r="G53" s="21"/>
      <c r="H53" s="21"/>
      <c r="I53" s="21"/>
      <c r="J53" s="81"/>
      <c r="K53" s="86"/>
      <c r="L53" s="21"/>
      <c r="M53" s="21"/>
      <c r="N53" s="21"/>
      <c r="O53" s="81"/>
      <c r="P53" s="86"/>
      <c r="Q53" s="21"/>
      <c r="R53" s="21"/>
      <c r="S53" s="21"/>
      <c r="T53" s="81"/>
      <c r="U53" s="86"/>
      <c r="V53" s="21"/>
      <c r="W53" s="21"/>
      <c r="X53" s="21"/>
      <c r="Y53" s="81"/>
      <c r="Z53" s="86"/>
      <c r="AA53" s="21"/>
      <c r="AB53" s="21"/>
      <c r="AC53" s="35" t="s">
        <v>9</v>
      </c>
    </row>
    <row r="54" spans="1:29" s="14" customFormat="1" ht="15" x14ac:dyDescent="0.25">
      <c r="C54" s="16" t="s">
        <v>94</v>
      </c>
      <c r="D54" s="16"/>
      <c r="E54" s="17">
        <f>SUM(E55:E59)</f>
        <v>0</v>
      </c>
      <c r="F54" s="110"/>
      <c r="G54" s="17">
        <f>E54*F54</f>
        <v>0</v>
      </c>
      <c r="H54" s="17">
        <f>E54-G54</f>
        <v>0</v>
      </c>
      <c r="I54" s="18"/>
      <c r="J54" s="17">
        <f>SUM(J55:J59)</f>
        <v>0</v>
      </c>
      <c r="K54" s="110"/>
      <c r="L54" s="17">
        <f>J54*K54</f>
        <v>0</v>
      </c>
      <c r="M54" s="17">
        <f>J54-L54</f>
        <v>0</v>
      </c>
      <c r="N54" s="18"/>
      <c r="O54" s="17">
        <f>SUM(O55:O59)</f>
        <v>0</v>
      </c>
      <c r="P54" s="110"/>
      <c r="Q54" s="17">
        <f>O54*P54</f>
        <v>0</v>
      </c>
      <c r="R54" s="17">
        <f>O54-Q54</f>
        <v>0</v>
      </c>
      <c r="S54" s="18"/>
      <c r="T54" s="17">
        <f>SUM(T55:T59)</f>
        <v>0</v>
      </c>
      <c r="U54" s="110"/>
      <c r="V54" s="17">
        <f>T54*U54</f>
        <v>0</v>
      </c>
      <c r="W54" s="17">
        <f>T54-V54</f>
        <v>0</v>
      </c>
      <c r="X54" s="18"/>
      <c r="Y54" s="17">
        <f>SUM(Y55:Y59)</f>
        <v>0</v>
      </c>
      <c r="Z54" s="110"/>
      <c r="AA54" s="17">
        <f>Y54*Z54</f>
        <v>0</v>
      </c>
      <c r="AB54" s="17">
        <f>Y54-AA54</f>
        <v>0</v>
      </c>
      <c r="AC54" s="14" t="s">
        <v>29</v>
      </c>
    </row>
    <row r="55" spans="1:29" s="3" customFormat="1" ht="15" x14ac:dyDescent="0.25">
      <c r="C55" s="19"/>
      <c r="D55" s="29" t="s">
        <v>39</v>
      </c>
      <c r="E55" s="80"/>
      <c r="F55" s="111"/>
      <c r="G55" s="4"/>
      <c r="H55" s="4"/>
      <c r="I55" s="4"/>
      <c r="J55" s="80"/>
      <c r="K55" s="111"/>
      <c r="L55" s="4"/>
      <c r="M55" s="4"/>
      <c r="N55" s="4"/>
      <c r="O55" s="80"/>
      <c r="P55" s="111"/>
      <c r="Q55" s="4"/>
      <c r="R55" s="4"/>
      <c r="S55" s="4"/>
      <c r="T55" s="80"/>
      <c r="U55" s="111"/>
      <c r="V55" s="4"/>
      <c r="W55" s="4"/>
      <c r="X55" s="4"/>
      <c r="Y55" s="80"/>
      <c r="Z55" s="111"/>
      <c r="AA55" s="4"/>
      <c r="AB55" s="4"/>
      <c r="AC55" s="35" t="s">
        <v>9</v>
      </c>
    </row>
    <row r="56" spans="1:29" s="3" customFormat="1" ht="15" x14ac:dyDescent="0.25">
      <c r="C56" s="19"/>
      <c r="D56" s="29" t="s">
        <v>40</v>
      </c>
      <c r="E56" s="80"/>
      <c r="F56" s="111"/>
      <c r="G56" s="4"/>
      <c r="H56" s="4"/>
      <c r="I56" s="4"/>
      <c r="J56" s="80"/>
      <c r="K56" s="111"/>
      <c r="L56" s="4"/>
      <c r="M56" s="4"/>
      <c r="N56" s="4"/>
      <c r="O56" s="80"/>
      <c r="P56" s="111"/>
      <c r="Q56" s="4"/>
      <c r="R56" s="4"/>
      <c r="S56" s="4"/>
      <c r="T56" s="80"/>
      <c r="U56" s="111"/>
      <c r="V56" s="4"/>
      <c r="W56" s="4"/>
      <c r="X56" s="4"/>
      <c r="Y56" s="80"/>
      <c r="Z56" s="111"/>
      <c r="AA56" s="4"/>
      <c r="AB56" s="4"/>
      <c r="AC56" s="35" t="s">
        <v>9</v>
      </c>
    </row>
    <row r="57" spans="1:29" s="3" customFormat="1" ht="15" x14ac:dyDescent="0.25">
      <c r="C57" s="19"/>
      <c r="D57" s="29" t="s">
        <v>41</v>
      </c>
      <c r="E57" s="80"/>
      <c r="F57" s="111"/>
      <c r="G57" s="4"/>
      <c r="H57" s="4"/>
      <c r="I57" s="4"/>
      <c r="J57" s="80"/>
      <c r="K57" s="111"/>
      <c r="L57" s="4"/>
      <c r="M57" s="4"/>
      <c r="N57" s="4"/>
      <c r="O57" s="80"/>
      <c r="P57" s="111"/>
      <c r="Q57" s="4"/>
      <c r="R57" s="4"/>
      <c r="S57" s="4"/>
      <c r="T57" s="80"/>
      <c r="U57" s="111"/>
      <c r="V57" s="4"/>
      <c r="W57" s="4"/>
      <c r="X57" s="4"/>
      <c r="Y57" s="80"/>
      <c r="Z57" s="111"/>
      <c r="AA57" s="4"/>
      <c r="AB57" s="4"/>
      <c r="AC57" s="35" t="s">
        <v>9</v>
      </c>
    </row>
    <row r="58" spans="1:29" s="3" customFormat="1" ht="15" x14ac:dyDescent="0.25">
      <c r="C58" s="19"/>
      <c r="D58" s="29" t="s">
        <v>42</v>
      </c>
      <c r="E58" s="80"/>
      <c r="F58" s="111"/>
      <c r="G58" s="4"/>
      <c r="H58" s="4"/>
      <c r="I58" s="4"/>
      <c r="J58" s="80"/>
      <c r="K58" s="111"/>
      <c r="L58" s="4"/>
      <c r="M58" s="4"/>
      <c r="N58" s="4"/>
      <c r="O58" s="80"/>
      <c r="P58" s="111"/>
      <c r="Q58" s="4"/>
      <c r="R58" s="4"/>
      <c r="S58" s="4"/>
      <c r="T58" s="80"/>
      <c r="U58" s="111"/>
      <c r="V58" s="4"/>
      <c r="W58" s="4"/>
      <c r="X58" s="4"/>
      <c r="Y58" s="80"/>
      <c r="Z58" s="111"/>
      <c r="AA58" s="4"/>
      <c r="AB58" s="4"/>
      <c r="AC58" s="35" t="s">
        <v>9</v>
      </c>
    </row>
    <row r="59" spans="1:29" s="3" customFormat="1" ht="15" x14ac:dyDescent="0.25">
      <c r="C59" s="19"/>
      <c r="D59" s="29" t="s">
        <v>43</v>
      </c>
      <c r="E59" s="81"/>
      <c r="F59" s="86"/>
      <c r="G59" s="21"/>
      <c r="H59" s="21"/>
      <c r="I59" s="21"/>
      <c r="J59" s="81"/>
      <c r="K59" s="86"/>
      <c r="L59" s="21"/>
      <c r="M59" s="21"/>
      <c r="N59" s="21"/>
      <c r="O59" s="81"/>
      <c r="P59" s="86"/>
      <c r="Q59" s="21"/>
      <c r="R59" s="21"/>
      <c r="S59" s="21"/>
      <c r="T59" s="81"/>
      <c r="U59" s="86"/>
      <c r="V59" s="21"/>
      <c r="W59" s="21"/>
      <c r="X59" s="21"/>
      <c r="Y59" s="81"/>
      <c r="Z59" s="86"/>
      <c r="AA59" s="21"/>
      <c r="AB59" s="21"/>
      <c r="AC59" s="35" t="s">
        <v>9</v>
      </c>
    </row>
    <row r="60" spans="1:29" s="2" customFormat="1" ht="15.75" thickBot="1" x14ac:dyDescent="0.3">
      <c r="B60" s="2" t="s">
        <v>81</v>
      </c>
      <c r="E60" s="58">
        <f>E36+E42+E48+E54</f>
        <v>0</v>
      </c>
      <c r="F60" s="112"/>
      <c r="G60" s="106">
        <f>G36+G42+G48+G54</f>
        <v>0</v>
      </c>
      <c r="H60" s="106">
        <f>H36+H42+H48+H54</f>
        <v>0</v>
      </c>
      <c r="I60" s="57"/>
      <c r="J60" s="58">
        <f t="shared" ref="J60" si="4">J36+J42+J48+J54</f>
        <v>0</v>
      </c>
      <c r="K60" s="112"/>
      <c r="L60" s="106">
        <f>L36+L42+L48+L54</f>
        <v>0</v>
      </c>
      <c r="M60" s="106">
        <f>M36+M42+M48+M54</f>
        <v>0</v>
      </c>
      <c r="N60" s="57"/>
      <c r="O60" s="58">
        <f t="shared" ref="O60" si="5">O36+O42+O48+O54</f>
        <v>0</v>
      </c>
      <c r="P60" s="112"/>
      <c r="Q60" s="106">
        <f>Q36+Q42+Q48+Q54</f>
        <v>0</v>
      </c>
      <c r="R60" s="106">
        <f>R36+R42+R48+R54</f>
        <v>0</v>
      </c>
      <c r="S60" s="57"/>
      <c r="T60" s="58">
        <f t="shared" ref="T60" si="6">T36+T42+T48+T54</f>
        <v>0</v>
      </c>
      <c r="U60" s="112"/>
      <c r="V60" s="106">
        <f>V36+V42+V48+V54</f>
        <v>0</v>
      </c>
      <c r="W60" s="106">
        <f>W36+W42+W48+W54</f>
        <v>0</v>
      </c>
      <c r="X60" s="57"/>
      <c r="Y60" s="58">
        <f t="shared" ref="Y60" si="7">Y36+Y42+Y48+Y54</f>
        <v>0</v>
      </c>
      <c r="Z60" s="112"/>
      <c r="AA60" s="106">
        <f>AA36+AA42+AA48+AA54</f>
        <v>0</v>
      </c>
      <c r="AB60" s="106">
        <f>AB36+AB42+AB48+AB54</f>
        <v>0</v>
      </c>
    </row>
    <row r="61" spans="1:29" s="3" customFormat="1" ht="15.75" thickTop="1" x14ac:dyDescent="0.25">
      <c r="E61" s="22"/>
      <c r="F61" s="111"/>
      <c r="G61" s="4"/>
      <c r="H61" s="4"/>
      <c r="I61" s="4"/>
      <c r="J61" s="22"/>
      <c r="K61" s="111"/>
      <c r="L61" s="4"/>
      <c r="M61" s="4"/>
      <c r="N61" s="4"/>
      <c r="O61" s="22"/>
      <c r="P61" s="111"/>
      <c r="Q61" s="4"/>
      <c r="R61" s="4"/>
      <c r="S61" s="4"/>
      <c r="T61" s="22"/>
      <c r="U61" s="111"/>
      <c r="V61" s="4"/>
      <c r="W61" s="4"/>
      <c r="X61" s="4"/>
      <c r="Y61" s="22"/>
      <c r="Z61" s="111"/>
      <c r="AA61" s="4"/>
      <c r="AB61" s="4"/>
    </row>
    <row r="62" spans="1:29" s="3" customFormat="1" ht="15" x14ac:dyDescent="0.25">
      <c r="A62" s="2"/>
      <c r="B62" s="2" t="s">
        <v>96</v>
      </c>
      <c r="C62" s="2"/>
      <c r="F62" s="54"/>
      <c r="J62" s="54"/>
      <c r="K62" s="54"/>
      <c r="N62" s="54"/>
      <c r="O62" s="54"/>
      <c r="P62" s="54"/>
      <c r="S62" s="54"/>
      <c r="T62" s="54"/>
      <c r="U62" s="54"/>
      <c r="X62" s="54"/>
      <c r="Y62" s="54"/>
      <c r="Z62" s="54"/>
    </row>
    <row r="63" spans="1:29" s="14" customFormat="1" ht="15" x14ac:dyDescent="0.25">
      <c r="C63" s="16" t="s">
        <v>63</v>
      </c>
      <c r="D63" s="16"/>
      <c r="E63" s="17">
        <f>SUM(E64:E68)</f>
        <v>0</v>
      </c>
      <c r="F63" s="110"/>
      <c r="G63" s="17">
        <f>E63*F63</f>
        <v>0</v>
      </c>
      <c r="H63" s="17">
        <f>E63-G63</f>
        <v>0</v>
      </c>
      <c r="I63" s="18"/>
      <c r="J63" s="17">
        <f>SUM(J64:J68)</f>
        <v>0</v>
      </c>
      <c r="K63" s="110"/>
      <c r="L63" s="17">
        <f>J63*K63</f>
        <v>0</v>
      </c>
      <c r="M63" s="17">
        <f>J63-L63</f>
        <v>0</v>
      </c>
      <c r="N63" s="18"/>
      <c r="O63" s="17">
        <f>SUM(O64:O68)</f>
        <v>0</v>
      </c>
      <c r="P63" s="110"/>
      <c r="Q63" s="17">
        <f>O63*P63</f>
        <v>0</v>
      </c>
      <c r="R63" s="17">
        <f>O63-Q63</f>
        <v>0</v>
      </c>
      <c r="S63" s="18"/>
      <c r="T63" s="17">
        <f>SUM(T64:T68)</f>
        <v>0</v>
      </c>
      <c r="U63" s="110"/>
      <c r="V63" s="17">
        <f>T63*U63</f>
        <v>0</v>
      </c>
      <c r="W63" s="17">
        <f>T63-V63</f>
        <v>0</v>
      </c>
      <c r="X63" s="18"/>
      <c r="Y63" s="17">
        <f>SUM(Y64:Y68)</f>
        <v>0</v>
      </c>
      <c r="Z63" s="110"/>
      <c r="AA63" s="17">
        <f>Y63*Z63</f>
        <v>0</v>
      </c>
      <c r="AB63" s="17">
        <f>Y63-AA63</f>
        <v>0</v>
      </c>
      <c r="AC63" s="14" t="s">
        <v>29</v>
      </c>
    </row>
    <row r="64" spans="1:29" s="3" customFormat="1" ht="15" x14ac:dyDescent="0.25">
      <c r="C64" s="19"/>
      <c r="D64" s="29" t="s">
        <v>39</v>
      </c>
      <c r="E64" s="80"/>
      <c r="F64" s="111"/>
      <c r="G64" s="4"/>
      <c r="H64" s="4"/>
      <c r="I64" s="4"/>
      <c r="J64" s="80"/>
      <c r="K64" s="111"/>
      <c r="L64" s="4"/>
      <c r="M64" s="4"/>
      <c r="N64" s="4"/>
      <c r="O64" s="80"/>
      <c r="P64" s="111"/>
      <c r="Q64" s="4"/>
      <c r="R64" s="4"/>
      <c r="S64" s="4"/>
      <c r="T64" s="80"/>
      <c r="U64" s="111"/>
      <c r="V64" s="4"/>
      <c r="W64" s="4"/>
      <c r="X64" s="4"/>
      <c r="Y64" s="80"/>
      <c r="Z64" s="111"/>
      <c r="AA64" s="4"/>
      <c r="AB64" s="4"/>
      <c r="AC64" s="35" t="s">
        <v>9</v>
      </c>
    </row>
    <row r="65" spans="3:29" s="3" customFormat="1" ht="15" x14ac:dyDescent="0.25">
      <c r="C65" s="19"/>
      <c r="D65" s="29" t="s">
        <v>40</v>
      </c>
      <c r="E65" s="80"/>
      <c r="F65" s="111"/>
      <c r="G65" s="4"/>
      <c r="H65" s="4"/>
      <c r="I65" s="4"/>
      <c r="J65" s="80"/>
      <c r="K65" s="111"/>
      <c r="L65" s="4"/>
      <c r="M65" s="4"/>
      <c r="N65" s="4"/>
      <c r="O65" s="80"/>
      <c r="P65" s="111"/>
      <c r="Q65" s="4"/>
      <c r="R65" s="4"/>
      <c r="S65" s="4"/>
      <c r="T65" s="80"/>
      <c r="U65" s="111"/>
      <c r="V65" s="4"/>
      <c r="W65" s="4"/>
      <c r="X65" s="4"/>
      <c r="Y65" s="80"/>
      <c r="Z65" s="111"/>
      <c r="AA65" s="4"/>
      <c r="AB65" s="4"/>
      <c r="AC65" s="35" t="s">
        <v>9</v>
      </c>
    </row>
    <row r="66" spans="3:29" s="3" customFormat="1" ht="15" x14ac:dyDescent="0.25">
      <c r="C66" s="19"/>
      <c r="D66" s="29" t="s">
        <v>41</v>
      </c>
      <c r="E66" s="80"/>
      <c r="F66" s="111"/>
      <c r="G66" s="4"/>
      <c r="H66" s="4"/>
      <c r="I66" s="4"/>
      <c r="J66" s="80"/>
      <c r="K66" s="111"/>
      <c r="L66" s="4"/>
      <c r="M66" s="4"/>
      <c r="N66" s="4"/>
      <c r="O66" s="80"/>
      <c r="P66" s="111"/>
      <c r="Q66" s="4"/>
      <c r="R66" s="4"/>
      <c r="S66" s="4"/>
      <c r="T66" s="80"/>
      <c r="U66" s="111"/>
      <c r="V66" s="4"/>
      <c r="W66" s="4"/>
      <c r="X66" s="4"/>
      <c r="Y66" s="80"/>
      <c r="Z66" s="111"/>
      <c r="AA66" s="4"/>
      <c r="AB66" s="4"/>
      <c r="AC66" s="35" t="s">
        <v>9</v>
      </c>
    </row>
    <row r="67" spans="3:29" s="3" customFormat="1" ht="15" x14ac:dyDescent="0.25">
      <c r="C67" s="19"/>
      <c r="D67" s="29" t="s">
        <v>42</v>
      </c>
      <c r="E67" s="80"/>
      <c r="F67" s="111"/>
      <c r="G67" s="4"/>
      <c r="H67" s="4"/>
      <c r="I67" s="4"/>
      <c r="J67" s="80"/>
      <c r="K67" s="111"/>
      <c r="L67" s="4"/>
      <c r="M67" s="4"/>
      <c r="N67" s="4"/>
      <c r="O67" s="80"/>
      <c r="P67" s="111"/>
      <c r="Q67" s="4"/>
      <c r="R67" s="4"/>
      <c r="S67" s="4"/>
      <c r="T67" s="80"/>
      <c r="U67" s="111"/>
      <c r="V67" s="4"/>
      <c r="W67" s="4"/>
      <c r="X67" s="4"/>
      <c r="Y67" s="80"/>
      <c r="Z67" s="111"/>
      <c r="AA67" s="4"/>
      <c r="AB67" s="4"/>
      <c r="AC67" s="35" t="s">
        <v>9</v>
      </c>
    </row>
    <row r="68" spans="3:29" s="3" customFormat="1" ht="15" x14ac:dyDescent="0.25">
      <c r="C68" s="19"/>
      <c r="D68" s="29" t="s">
        <v>43</v>
      </c>
      <c r="E68" s="81"/>
      <c r="F68" s="86"/>
      <c r="G68" s="21"/>
      <c r="H68" s="21"/>
      <c r="I68" s="21"/>
      <c r="J68" s="81"/>
      <c r="K68" s="86"/>
      <c r="L68" s="21"/>
      <c r="M68" s="21"/>
      <c r="N68" s="21"/>
      <c r="O68" s="81"/>
      <c r="P68" s="86"/>
      <c r="Q68" s="21"/>
      <c r="R68" s="21"/>
      <c r="S68" s="21"/>
      <c r="T68" s="81"/>
      <c r="U68" s="86"/>
      <c r="V68" s="21"/>
      <c r="W68" s="21"/>
      <c r="X68" s="21"/>
      <c r="Y68" s="81"/>
      <c r="Z68" s="86"/>
      <c r="AA68" s="21"/>
      <c r="AB68" s="21"/>
      <c r="AC68" s="35" t="s">
        <v>9</v>
      </c>
    </row>
    <row r="69" spans="3:29" s="14" customFormat="1" ht="15" x14ac:dyDescent="0.25">
      <c r="C69" s="16" t="s">
        <v>64</v>
      </c>
      <c r="D69" s="16"/>
      <c r="E69" s="17">
        <f>SUM(E70:E74)</f>
        <v>0</v>
      </c>
      <c r="F69" s="110"/>
      <c r="G69" s="17">
        <f>E69*F69</f>
        <v>0</v>
      </c>
      <c r="H69" s="17">
        <f>E69-G69</f>
        <v>0</v>
      </c>
      <c r="I69" s="18"/>
      <c r="J69" s="17">
        <f>SUM(J70:J74)</f>
        <v>0</v>
      </c>
      <c r="K69" s="110"/>
      <c r="L69" s="17">
        <f>J69*K69</f>
        <v>0</v>
      </c>
      <c r="M69" s="17">
        <f>J69-L69</f>
        <v>0</v>
      </c>
      <c r="N69" s="18"/>
      <c r="O69" s="17">
        <f>SUM(O70:O74)</f>
        <v>0</v>
      </c>
      <c r="P69" s="110"/>
      <c r="Q69" s="17">
        <f>O69*P69</f>
        <v>0</v>
      </c>
      <c r="R69" s="17">
        <f>O69-Q69</f>
        <v>0</v>
      </c>
      <c r="S69" s="18"/>
      <c r="T69" s="17">
        <f>SUM(T70:T74)</f>
        <v>0</v>
      </c>
      <c r="U69" s="110"/>
      <c r="V69" s="17">
        <f>T69*U69</f>
        <v>0</v>
      </c>
      <c r="W69" s="17">
        <f>T69-V69</f>
        <v>0</v>
      </c>
      <c r="X69" s="18"/>
      <c r="Y69" s="17">
        <f>SUM(Y70:Y74)</f>
        <v>0</v>
      </c>
      <c r="Z69" s="110"/>
      <c r="AA69" s="17">
        <f>Y69*Z69</f>
        <v>0</v>
      </c>
      <c r="AB69" s="17">
        <f>Y69-AA69</f>
        <v>0</v>
      </c>
      <c r="AC69" s="14" t="s">
        <v>29</v>
      </c>
    </row>
    <row r="70" spans="3:29" s="3" customFormat="1" ht="15" x14ac:dyDescent="0.25">
      <c r="C70" s="19"/>
      <c r="D70" s="29" t="s">
        <v>39</v>
      </c>
      <c r="E70" s="80"/>
      <c r="F70" s="111"/>
      <c r="G70" s="4"/>
      <c r="H70" s="4"/>
      <c r="I70" s="4"/>
      <c r="J70" s="80"/>
      <c r="K70" s="111"/>
      <c r="L70" s="4"/>
      <c r="M70" s="4"/>
      <c r="N70" s="4"/>
      <c r="O70" s="80"/>
      <c r="P70" s="111"/>
      <c r="Q70" s="4"/>
      <c r="R70" s="4"/>
      <c r="S70" s="4"/>
      <c r="T70" s="80"/>
      <c r="U70" s="111"/>
      <c r="V70" s="4"/>
      <c r="W70" s="4"/>
      <c r="X70" s="4"/>
      <c r="Y70" s="80"/>
      <c r="Z70" s="111"/>
      <c r="AA70" s="4"/>
      <c r="AB70" s="4"/>
      <c r="AC70" s="35" t="s">
        <v>9</v>
      </c>
    </row>
    <row r="71" spans="3:29" s="3" customFormat="1" ht="15" x14ac:dyDescent="0.25">
      <c r="C71" s="19"/>
      <c r="D71" s="29" t="s">
        <v>40</v>
      </c>
      <c r="E71" s="80"/>
      <c r="F71" s="111"/>
      <c r="G71" s="4"/>
      <c r="H71" s="4"/>
      <c r="I71" s="4"/>
      <c r="J71" s="80"/>
      <c r="K71" s="111"/>
      <c r="L71" s="4"/>
      <c r="M71" s="4"/>
      <c r="N71" s="4"/>
      <c r="O71" s="80"/>
      <c r="P71" s="111"/>
      <c r="Q71" s="4"/>
      <c r="R71" s="4"/>
      <c r="S71" s="4"/>
      <c r="T71" s="80"/>
      <c r="U71" s="111"/>
      <c r="V71" s="4"/>
      <c r="W71" s="4"/>
      <c r="X71" s="4"/>
      <c r="Y71" s="80"/>
      <c r="Z71" s="111"/>
      <c r="AA71" s="4"/>
      <c r="AB71" s="4"/>
      <c r="AC71" s="35" t="s">
        <v>9</v>
      </c>
    </row>
    <row r="72" spans="3:29" s="3" customFormat="1" ht="15" x14ac:dyDescent="0.25">
      <c r="C72" s="19"/>
      <c r="D72" s="29" t="s">
        <v>41</v>
      </c>
      <c r="E72" s="80"/>
      <c r="F72" s="111"/>
      <c r="G72" s="4"/>
      <c r="H72" s="4"/>
      <c r="I72" s="4"/>
      <c r="J72" s="80"/>
      <c r="K72" s="111"/>
      <c r="L72" s="4"/>
      <c r="M72" s="4"/>
      <c r="N72" s="4"/>
      <c r="O72" s="80"/>
      <c r="P72" s="111"/>
      <c r="Q72" s="4"/>
      <c r="R72" s="4"/>
      <c r="S72" s="4"/>
      <c r="T72" s="80"/>
      <c r="U72" s="111"/>
      <c r="V72" s="4"/>
      <c r="W72" s="4"/>
      <c r="X72" s="4"/>
      <c r="Y72" s="80"/>
      <c r="Z72" s="111"/>
      <c r="AA72" s="4"/>
      <c r="AB72" s="4"/>
      <c r="AC72" s="35" t="s">
        <v>9</v>
      </c>
    </row>
    <row r="73" spans="3:29" s="3" customFormat="1" ht="15" x14ac:dyDescent="0.25">
      <c r="C73" s="19"/>
      <c r="D73" s="29" t="s">
        <v>42</v>
      </c>
      <c r="E73" s="80"/>
      <c r="F73" s="111"/>
      <c r="G73" s="4"/>
      <c r="H73" s="4"/>
      <c r="I73" s="4"/>
      <c r="J73" s="80"/>
      <c r="K73" s="111"/>
      <c r="L73" s="4"/>
      <c r="M73" s="4"/>
      <c r="N73" s="4"/>
      <c r="O73" s="80"/>
      <c r="P73" s="111"/>
      <c r="Q73" s="4"/>
      <c r="R73" s="4"/>
      <c r="S73" s="4"/>
      <c r="T73" s="80"/>
      <c r="U73" s="111"/>
      <c r="V73" s="4"/>
      <c r="W73" s="4"/>
      <c r="X73" s="4"/>
      <c r="Y73" s="80"/>
      <c r="Z73" s="111"/>
      <c r="AA73" s="4"/>
      <c r="AB73" s="4"/>
      <c r="AC73" s="35" t="s">
        <v>9</v>
      </c>
    </row>
    <row r="74" spans="3:29" s="3" customFormat="1" ht="15" x14ac:dyDescent="0.25">
      <c r="C74" s="19"/>
      <c r="D74" s="29" t="s">
        <v>43</v>
      </c>
      <c r="E74" s="81"/>
      <c r="F74" s="86"/>
      <c r="G74" s="21"/>
      <c r="H74" s="21"/>
      <c r="I74" s="21"/>
      <c r="J74" s="81"/>
      <c r="K74" s="86"/>
      <c r="L74" s="21"/>
      <c r="M74" s="21"/>
      <c r="N74" s="21"/>
      <c r="O74" s="81"/>
      <c r="P74" s="86"/>
      <c r="Q74" s="21"/>
      <c r="R74" s="21"/>
      <c r="S74" s="21"/>
      <c r="T74" s="81"/>
      <c r="U74" s="86"/>
      <c r="V74" s="21"/>
      <c r="W74" s="21"/>
      <c r="X74" s="21"/>
      <c r="Y74" s="81"/>
      <c r="Z74" s="86"/>
      <c r="AA74" s="21"/>
      <c r="AB74" s="21"/>
      <c r="AC74" s="35" t="s">
        <v>9</v>
      </c>
    </row>
    <row r="75" spans="3:29" s="14" customFormat="1" ht="15" x14ac:dyDescent="0.25">
      <c r="C75" s="16" t="s">
        <v>65</v>
      </c>
      <c r="D75" s="16"/>
      <c r="E75" s="17">
        <f>SUM(E76:E80)</f>
        <v>0</v>
      </c>
      <c r="F75" s="110"/>
      <c r="G75" s="17">
        <f>E75*F75</f>
        <v>0</v>
      </c>
      <c r="H75" s="17">
        <f>E75-G75</f>
        <v>0</v>
      </c>
      <c r="I75" s="18"/>
      <c r="J75" s="17">
        <f>SUM(J76:J80)</f>
        <v>0</v>
      </c>
      <c r="K75" s="110"/>
      <c r="L75" s="17">
        <f>J75*K75</f>
        <v>0</v>
      </c>
      <c r="M75" s="17">
        <f>J75-L75</f>
        <v>0</v>
      </c>
      <c r="N75" s="18"/>
      <c r="O75" s="17">
        <f>SUM(O76:O80)</f>
        <v>0</v>
      </c>
      <c r="P75" s="110"/>
      <c r="Q75" s="17">
        <f>O75*P75</f>
        <v>0</v>
      </c>
      <c r="R75" s="17">
        <f>O75-Q75</f>
        <v>0</v>
      </c>
      <c r="S75" s="18"/>
      <c r="T75" s="17">
        <f>SUM(T76:T80)</f>
        <v>0</v>
      </c>
      <c r="U75" s="110"/>
      <c r="V75" s="17">
        <f>T75*U75</f>
        <v>0</v>
      </c>
      <c r="W75" s="17">
        <f>T75-V75</f>
        <v>0</v>
      </c>
      <c r="X75" s="18"/>
      <c r="Y75" s="17">
        <f>SUM(Y76:Y80)</f>
        <v>0</v>
      </c>
      <c r="Z75" s="110"/>
      <c r="AA75" s="17">
        <f>Y75*Z75</f>
        <v>0</v>
      </c>
      <c r="AB75" s="17">
        <f>Y75-AA75</f>
        <v>0</v>
      </c>
      <c r="AC75" s="14" t="s">
        <v>29</v>
      </c>
    </row>
    <row r="76" spans="3:29" s="3" customFormat="1" ht="15" x14ac:dyDescent="0.25">
      <c r="C76" s="19"/>
      <c r="D76" s="29" t="s">
        <v>39</v>
      </c>
      <c r="E76" s="80"/>
      <c r="F76" s="111"/>
      <c r="G76" s="4"/>
      <c r="H76" s="4"/>
      <c r="I76" s="4"/>
      <c r="J76" s="80"/>
      <c r="K76" s="111"/>
      <c r="L76" s="4"/>
      <c r="M76" s="4"/>
      <c r="N76" s="4"/>
      <c r="O76" s="80"/>
      <c r="P76" s="111"/>
      <c r="Q76" s="4"/>
      <c r="R76" s="4"/>
      <c r="S76" s="4"/>
      <c r="T76" s="80"/>
      <c r="U76" s="111"/>
      <c r="V76" s="4"/>
      <c r="W76" s="4"/>
      <c r="X76" s="4"/>
      <c r="Y76" s="80"/>
      <c r="Z76" s="111"/>
      <c r="AA76" s="4"/>
      <c r="AB76" s="4"/>
      <c r="AC76" s="35" t="s">
        <v>9</v>
      </c>
    </row>
    <row r="77" spans="3:29" s="3" customFormat="1" ht="15" x14ac:dyDescent="0.25">
      <c r="C77" s="19"/>
      <c r="D77" s="29" t="s">
        <v>40</v>
      </c>
      <c r="E77" s="80"/>
      <c r="F77" s="111"/>
      <c r="G77" s="4"/>
      <c r="H77" s="4"/>
      <c r="I77" s="4"/>
      <c r="J77" s="80"/>
      <c r="K77" s="111"/>
      <c r="L77" s="4"/>
      <c r="M77" s="4"/>
      <c r="N77" s="4"/>
      <c r="O77" s="80"/>
      <c r="P77" s="111"/>
      <c r="Q77" s="4"/>
      <c r="R77" s="4"/>
      <c r="S77" s="4"/>
      <c r="T77" s="80"/>
      <c r="U77" s="111"/>
      <c r="V77" s="4"/>
      <c r="W77" s="4"/>
      <c r="X77" s="4"/>
      <c r="Y77" s="80"/>
      <c r="Z77" s="111"/>
      <c r="AA77" s="4"/>
      <c r="AB77" s="4"/>
      <c r="AC77" s="35" t="s">
        <v>9</v>
      </c>
    </row>
    <row r="78" spans="3:29" s="3" customFormat="1" ht="15" x14ac:dyDescent="0.25">
      <c r="C78" s="19"/>
      <c r="D78" s="29" t="s">
        <v>41</v>
      </c>
      <c r="E78" s="80"/>
      <c r="F78" s="111"/>
      <c r="G78" s="4"/>
      <c r="H78" s="4"/>
      <c r="I78" s="4"/>
      <c r="J78" s="80"/>
      <c r="K78" s="111"/>
      <c r="L78" s="4"/>
      <c r="M78" s="4"/>
      <c r="N78" s="4"/>
      <c r="O78" s="80"/>
      <c r="P78" s="111"/>
      <c r="Q78" s="4"/>
      <c r="R78" s="4"/>
      <c r="S78" s="4"/>
      <c r="T78" s="80"/>
      <c r="U78" s="111"/>
      <c r="V78" s="4"/>
      <c r="W78" s="4"/>
      <c r="X78" s="4"/>
      <c r="Y78" s="80"/>
      <c r="Z78" s="111"/>
      <c r="AA78" s="4"/>
      <c r="AB78" s="4"/>
      <c r="AC78" s="35" t="s">
        <v>9</v>
      </c>
    </row>
    <row r="79" spans="3:29" s="3" customFormat="1" ht="15" x14ac:dyDescent="0.25">
      <c r="C79" s="19"/>
      <c r="D79" s="29" t="s">
        <v>42</v>
      </c>
      <c r="E79" s="80"/>
      <c r="F79" s="111"/>
      <c r="G79" s="4"/>
      <c r="H79" s="4"/>
      <c r="I79" s="4"/>
      <c r="J79" s="80"/>
      <c r="K79" s="111"/>
      <c r="L79" s="4"/>
      <c r="M79" s="4"/>
      <c r="N79" s="4"/>
      <c r="O79" s="80"/>
      <c r="P79" s="111"/>
      <c r="Q79" s="4"/>
      <c r="R79" s="4"/>
      <c r="S79" s="4"/>
      <c r="T79" s="80"/>
      <c r="U79" s="111"/>
      <c r="V79" s="4"/>
      <c r="W79" s="4"/>
      <c r="X79" s="4"/>
      <c r="Y79" s="80"/>
      <c r="Z79" s="111"/>
      <c r="AA79" s="4"/>
      <c r="AB79" s="4"/>
      <c r="AC79" s="35" t="s">
        <v>9</v>
      </c>
    </row>
    <row r="80" spans="3:29" s="3" customFormat="1" ht="15" x14ac:dyDescent="0.25">
      <c r="C80" s="19"/>
      <c r="D80" s="29" t="s">
        <v>43</v>
      </c>
      <c r="E80" s="81"/>
      <c r="F80" s="86"/>
      <c r="G80" s="21"/>
      <c r="H80" s="21"/>
      <c r="I80" s="21"/>
      <c r="J80" s="81"/>
      <c r="K80" s="86"/>
      <c r="L80" s="21"/>
      <c r="M80" s="21"/>
      <c r="N80" s="21"/>
      <c r="O80" s="81"/>
      <c r="P80" s="86"/>
      <c r="Q80" s="21"/>
      <c r="R80" s="21"/>
      <c r="S80" s="21"/>
      <c r="T80" s="81"/>
      <c r="U80" s="86"/>
      <c r="V80" s="21"/>
      <c r="W80" s="21"/>
      <c r="X80" s="21"/>
      <c r="Y80" s="81"/>
      <c r="Z80" s="86"/>
      <c r="AA80" s="21"/>
      <c r="AB80" s="21"/>
      <c r="AC80" s="35" t="s">
        <v>9</v>
      </c>
    </row>
    <row r="81" spans="1:29" s="14" customFormat="1" ht="15" x14ac:dyDescent="0.25">
      <c r="C81" s="16" t="s">
        <v>95</v>
      </c>
      <c r="D81" s="16"/>
      <c r="E81" s="17">
        <f>SUM(E82:E86)</f>
        <v>0</v>
      </c>
      <c r="F81" s="110"/>
      <c r="G81" s="17">
        <f>E81*F81</f>
        <v>0</v>
      </c>
      <c r="H81" s="17">
        <f>E81-G81</f>
        <v>0</v>
      </c>
      <c r="I81" s="18"/>
      <c r="J81" s="17">
        <f>SUM(J82:J86)</f>
        <v>0</v>
      </c>
      <c r="K81" s="110"/>
      <c r="L81" s="17">
        <f>J81*K81</f>
        <v>0</v>
      </c>
      <c r="M81" s="17">
        <f>J81-L81</f>
        <v>0</v>
      </c>
      <c r="N81" s="18"/>
      <c r="O81" s="17">
        <f>SUM(O82:O86)</f>
        <v>0</v>
      </c>
      <c r="P81" s="110"/>
      <c r="Q81" s="17">
        <f>O81*P81</f>
        <v>0</v>
      </c>
      <c r="R81" s="17">
        <f>O81-Q81</f>
        <v>0</v>
      </c>
      <c r="S81" s="18"/>
      <c r="T81" s="17">
        <f>SUM(T82:T86)</f>
        <v>0</v>
      </c>
      <c r="U81" s="110"/>
      <c r="V81" s="17">
        <f>T81*U81</f>
        <v>0</v>
      </c>
      <c r="W81" s="17">
        <f>T81-V81</f>
        <v>0</v>
      </c>
      <c r="X81" s="18"/>
      <c r="Y81" s="17">
        <f>SUM(Y82:Y86)</f>
        <v>0</v>
      </c>
      <c r="Z81" s="110"/>
      <c r="AA81" s="17">
        <f>Y81*Z81</f>
        <v>0</v>
      </c>
      <c r="AB81" s="17">
        <f>Y81-AA81</f>
        <v>0</v>
      </c>
      <c r="AC81" s="14" t="s">
        <v>29</v>
      </c>
    </row>
    <row r="82" spans="1:29" s="3" customFormat="1" ht="15" x14ac:dyDescent="0.25">
      <c r="C82" s="19"/>
      <c r="D82" s="29" t="s">
        <v>39</v>
      </c>
      <c r="E82" s="80"/>
      <c r="F82" s="111"/>
      <c r="G82" s="4"/>
      <c r="H82" s="4"/>
      <c r="I82" s="4"/>
      <c r="J82" s="80"/>
      <c r="K82" s="111"/>
      <c r="L82" s="4"/>
      <c r="M82" s="4"/>
      <c r="N82" s="4"/>
      <c r="O82" s="80"/>
      <c r="P82" s="111"/>
      <c r="Q82" s="4"/>
      <c r="R82" s="4"/>
      <c r="S82" s="4"/>
      <c r="T82" s="80"/>
      <c r="U82" s="111"/>
      <c r="V82" s="4"/>
      <c r="W82" s="4"/>
      <c r="X82" s="4"/>
      <c r="Y82" s="80"/>
      <c r="Z82" s="111"/>
      <c r="AA82" s="4"/>
      <c r="AB82" s="4"/>
      <c r="AC82" s="35" t="s">
        <v>9</v>
      </c>
    </row>
    <row r="83" spans="1:29" s="3" customFormat="1" ht="15" x14ac:dyDescent="0.25">
      <c r="C83" s="19"/>
      <c r="D83" s="29" t="s">
        <v>40</v>
      </c>
      <c r="E83" s="80"/>
      <c r="F83" s="111"/>
      <c r="G83" s="4"/>
      <c r="H83" s="4"/>
      <c r="I83" s="4"/>
      <c r="J83" s="80"/>
      <c r="K83" s="111"/>
      <c r="L83" s="4"/>
      <c r="M83" s="4"/>
      <c r="N83" s="4"/>
      <c r="O83" s="80"/>
      <c r="P83" s="111"/>
      <c r="Q83" s="4"/>
      <c r="R83" s="4"/>
      <c r="S83" s="4"/>
      <c r="T83" s="80"/>
      <c r="U83" s="111"/>
      <c r="V83" s="4"/>
      <c r="W83" s="4"/>
      <c r="X83" s="4"/>
      <c r="Y83" s="80"/>
      <c r="Z83" s="111"/>
      <c r="AA83" s="4"/>
      <c r="AB83" s="4"/>
      <c r="AC83" s="35" t="s">
        <v>9</v>
      </c>
    </row>
    <row r="84" spans="1:29" s="3" customFormat="1" ht="15" x14ac:dyDescent="0.25">
      <c r="C84" s="19"/>
      <c r="D84" s="29" t="s">
        <v>41</v>
      </c>
      <c r="E84" s="80"/>
      <c r="F84" s="111"/>
      <c r="G84" s="4"/>
      <c r="H84" s="4"/>
      <c r="I84" s="4"/>
      <c r="J84" s="80"/>
      <c r="K84" s="111"/>
      <c r="L84" s="4"/>
      <c r="M84" s="4"/>
      <c r="N84" s="4"/>
      <c r="O84" s="80"/>
      <c r="P84" s="111"/>
      <c r="Q84" s="4"/>
      <c r="R84" s="4"/>
      <c r="S84" s="4"/>
      <c r="T84" s="80"/>
      <c r="U84" s="111"/>
      <c r="V84" s="4"/>
      <c r="W84" s="4"/>
      <c r="X84" s="4"/>
      <c r="Y84" s="80"/>
      <c r="Z84" s="111"/>
      <c r="AA84" s="4"/>
      <c r="AB84" s="4"/>
      <c r="AC84" s="35" t="s">
        <v>9</v>
      </c>
    </row>
    <row r="85" spans="1:29" s="3" customFormat="1" ht="15" x14ac:dyDescent="0.25">
      <c r="C85" s="19"/>
      <c r="D85" s="29" t="s">
        <v>42</v>
      </c>
      <c r="E85" s="80"/>
      <c r="F85" s="111"/>
      <c r="G85" s="4"/>
      <c r="H85" s="4"/>
      <c r="I85" s="4"/>
      <c r="J85" s="80"/>
      <c r="K85" s="111"/>
      <c r="L85" s="4"/>
      <c r="M85" s="4"/>
      <c r="N85" s="4"/>
      <c r="O85" s="80"/>
      <c r="P85" s="111"/>
      <c r="Q85" s="4"/>
      <c r="R85" s="4"/>
      <c r="S85" s="4"/>
      <c r="T85" s="80"/>
      <c r="U85" s="111"/>
      <c r="V85" s="4"/>
      <c r="W85" s="4"/>
      <c r="X85" s="4"/>
      <c r="Y85" s="80"/>
      <c r="Z85" s="111"/>
      <c r="AA85" s="4"/>
      <c r="AB85" s="4"/>
      <c r="AC85" s="35" t="s">
        <v>9</v>
      </c>
    </row>
    <row r="86" spans="1:29" s="3" customFormat="1" ht="15" x14ac:dyDescent="0.25">
      <c r="C86" s="19"/>
      <c r="D86" s="29" t="s">
        <v>43</v>
      </c>
      <c r="E86" s="81"/>
      <c r="F86" s="86"/>
      <c r="G86" s="21"/>
      <c r="H86" s="21"/>
      <c r="I86" s="21"/>
      <c r="J86" s="81"/>
      <c r="K86" s="86"/>
      <c r="L86" s="21"/>
      <c r="M86" s="21"/>
      <c r="N86" s="21"/>
      <c r="O86" s="81"/>
      <c r="P86" s="86"/>
      <c r="Q86" s="21"/>
      <c r="R86" s="21"/>
      <c r="S86" s="21"/>
      <c r="T86" s="81"/>
      <c r="U86" s="86"/>
      <c r="V86" s="21"/>
      <c r="W86" s="21"/>
      <c r="X86" s="21"/>
      <c r="Y86" s="81"/>
      <c r="Z86" s="86"/>
      <c r="AA86" s="21"/>
      <c r="AB86" s="21"/>
      <c r="AC86" s="35" t="s">
        <v>9</v>
      </c>
    </row>
    <row r="87" spans="1:29" s="2" customFormat="1" ht="15.75" thickBot="1" x14ac:dyDescent="0.3">
      <c r="B87" s="2" t="s">
        <v>98</v>
      </c>
      <c r="E87" s="58">
        <f>E63+E69+E75+E81</f>
        <v>0</v>
      </c>
      <c r="F87" s="112"/>
      <c r="G87" s="106">
        <f>G63+G69+G75+G81</f>
        <v>0</v>
      </c>
      <c r="H87" s="106">
        <f>H63+H69+H75+H81</f>
        <v>0</v>
      </c>
      <c r="I87" s="57"/>
      <c r="J87" s="58">
        <f t="shared" ref="J87" si="8">J63+J69+J75+J81</f>
        <v>0</v>
      </c>
      <c r="K87" s="112"/>
      <c r="L87" s="106">
        <f>L63+L69+L75+L81</f>
        <v>0</v>
      </c>
      <c r="M87" s="106">
        <f>M63+M69+M75+M81</f>
        <v>0</v>
      </c>
      <c r="N87" s="57"/>
      <c r="O87" s="58">
        <f t="shared" ref="O87" si="9">O63+O69+O75+O81</f>
        <v>0</v>
      </c>
      <c r="P87" s="112"/>
      <c r="Q87" s="106">
        <f>Q63+Q69+Q75+Q81</f>
        <v>0</v>
      </c>
      <c r="R87" s="106">
        <f>R63+R69+R75+R81</f>
        <v>0</v>
      </c>
      <c r="S87" s="57"/>
      <c r="T87" s="58">
        <f t="shared" ref="T87" si="10">T63+T69+T75+T81</f>
        <v>0</v>
      </c>
      <c r="U87" s="112"/>
      <c r="V87" s="106">
        <f>V63+V69+V75+V81</f>
        <v>0</v>
      </c>
      <c r="W87" s="106">
        <f>W63+W69+W75+W81</f>
        <v>0</v>
      </c>
      <c r="X87" s="57"/>
      <c r="Y87" s="58">
        <f t="shared" ref="Y87" si="11">Y63+Y69+Y75+Y81</f>
        <v>0</v>
      </c>
      <c r="Z87" s="112"/>
      <c r="AA87" s="106">
        <f>AA63+AA69+AA75+AA81</f>
        <v>0</v>
      </c>
      <c r="AB87" s="106">
        <f>AB63+AB69+AB75+AB81</f>
        <v>0</v>
      </c>
    </row>
    <row r="88" spans="1:29" s="3" customFormat="1" ht="15.75" thickTop="1" x14ac:dyDescent="0.25">
      <c r="E88" s="22"/>
      <c r="F88" s="111"/>
      <c r="G88" s="4"/>
      <c r="H88" s="4"/>
      <c r="I88" s="4"/>
      <c r="J88" s="22"/>
      <c r="K88" s="111"/>
      <c r="L88" s="4"/>
      <c r="M88" s="4"/>
      <c r="N88" s="4"/>
      <c r="O88" s="22"/>
      <c r="P88" s="111"/>
      <c r="Q88" s="4"/>
      <c r="R88" s="4"/>
      <c r="S88" s="4"/>
      <c r="T88" s="22"/>
      <c r="U88" s="111"/>
      <c r="V88" s="4"/>
      <c r="W88" s="4"/>
      <c r="X88" s="4"/>
      <c r="Y88" s="22"/>
      <c r="Z88" s="111"/>
      <c r="AA88" s="4"/>
      <c r="AB88" s="4"/>
    </row>
    <row r="89" spans="1:29" s="3" customFormat="1" ht="15" x14ac:dyDescent="0.25">
      <c r="A89" s="2"/>
      <c r="B89" s="2" t="s">
        <v>20</v>
      </c>
      <c r="C89" s="2"/>
      <c r="E89" s="15"/>
      <c r="F89" s="111"/>
      <c r="G89" s="4"/>
      <c r="H89" s="4"/>
      <c r="I89" s="4"/>
      <c r="J89" s="15"/>
      <c r="K89" s="111"/>
      <c r="L89" s="4"/>
      <c r="M89" s="4"/>
      <c r="N89" s="4"/>
      <c r="O89" s="15"/>
      <c r="P89" s="111"/>
      <c r="Q89" s="4"/>
      <c r="R89" s="4"/>
      <c r="S89" s="4"/>
      <c r="T89" s="15"/>
      <c r="U89" s="111"/>
      <c r="V89" s="4"/>
      <c r="W89" s="4"/>
      <c r="X89" s="4"/>
      <c r="Y89" s="15"/>
      <c r="Z89" s="111"/>
      <c r="AA89" s="4"/>
      <c r="AB89" s="4"/>
    </row>
    <row r="90" spans="1:29" s="14" customFormat="1" ht="15" x14ac:dyDescent="0.25">
      <c r="C90" s="16" t="s">
        <v>2</v>
      </c>
      <c r="D90" s="16"/>
      <c r="E90" s="17">
        <f>SUM(E91:E95)</f>
        <v>10500</v>
      </c>
      <c r="F90" s="110">
        <v>0.8</v>
      </c>
      <c r="G90" s="17">
        <f>E90*F90</f>
        <v>8400</v>
      </c>
      <c r="H90" s="17">
        <f>E90-G90</f>
        <v>2100</v>
      </c>
      <c r="I90" s="18"/>
      <c r="J90" s="17">
        <f>SUM(J91:J95)</f>
        <v>10500</v>
      </c>
      <c r="K90" s="110">
        <v>0.8</v>
      </c>
      <c r="L90" s="17">
        <f>J90*K90</f>
        <v>8400</v>
      </c>
      <c r="M90" s="17">
        <f>J90-L90</f>
        <v>2100</v>
      </c>
      <c r="N90" s="18"/>
      <c r="O90" s="17">
        <f>SUM(O91:O95)</f>
        <v>10500</v>
      </c>
      <c r="P90" s="110">
        <v>0.8</v>
      </c>
      <c r="Q90" s="17">
        <f>O90*P90</f>
        <v>8400</v>
      </c>
      <c r="R90" s="17">
        <f>O90-Q90</f>
        <v>2100</v>
      </c>
      <c r="S90" s="18"/>
      <c r="T90" s="17">
        <f>SUM(T91:T95)</f>
        <v>10500</v>
      </c>
      <c r="U90" s="110">
        <v>0.8</v>
      </c>
      <c r="V90" s="17">
        <f>T90*U90</f>
        <v>8400</v>
      </c>
      <c r="W90" s="17">
        <f>T90-V90</f>
        <v>2100</v>
      </c>
      <c r="X90" s="18"/>
      <c r="Y90" s="17">
        <f>SUM(Y91:Y95)</f>
        <v>10500</v>
      </c>
      <c r="Z90" s="110">
        <v>0.8</v>
      </c>
      <c r="AA90" s="17">
        <f>Y90*Z90</f>
        <v>8400</v>
      </c>
      <c r="AB90" s="17">
        <f>Y90-AA90</f>
        <v>2100</v>
      </c>
      <c r="AC90" s="14" t="s">
        <v>29</v>
      </c>
    </row>
    <row r="91" spans="1:29" s="3" customFormat="1" ht="15" x14ac:dyDescent="0.25">
      <c r="C91" s="19"/>
      <c r="D91" s="29" t="s">
        <v>39</v>
      </c>
      <c r="E91" s="80">
        <v>100</v>
      </c>
      <c r="F91" s="111"/>
      <c r="G91" s="4"/>
      <c r="H91" s="4"/>
      <c r="I91" s="4"/>
      <c r="J91" s="80">
        <v>100</v>
      </c>
      <c r="K91" s="111"/>
      <c r="L91" s="4"/>
      <c r="M91" s="4"/>
      <c r="N91" s="4"/>
      <c r="O91" s="80">
        <v>100</v>
      </c>
      <c r="P91" s="111"/>
      <c r="Q91" s="4"/>
      <c r="R91" s="4"/>
      <c r="S91" s="4"/>
      <c r="T91" s="80">
        <v>100</v>
      </c>
      <c r="U91" s="111"/>
      <c r="V91" s="4"/>
      <c r="W91" s="4"/>
      <c r="X91" s="4"/>
      <c r="Y91" s="80">
        <v>100</v>
      </c>
      <c r="Z91" s="111"/>
      <c r="AA91" s="4"/>
      <c r="AB91" s="4"/>
      <c r="AC91" s="35" t="s">
        <v>9</v>
      </c>
    </row>
    <row r="92" spans="1:29" s="3" customFormat="1" ht="15" x14ac:dyDescent="0.25">
      <c r="C92" s="19"/>
      <c r="D92" s="29" t="s">
        <v>40</v>
      </c>
      <c r="E92" s="80">
        <v>100</v>
      </c>
      <c r="F92" s="111"/>
      <c r="G92" s="4"/>
      <c r="H92" s="4"/>
      <c r="I92" s="4"/>
      <c r="J92" s="80">
        <v>100</v>
      </c>
      <c r="K92" s="111"/>
      <c r="L92" s="4"/>
      <c r="M92" s="4"/>
      <c r="N92" s="4"/>
      <c r="O92" s="80">
        <v>100</v>
      </c>
      <c r="P92" s="111"/>
      <c r="Q92" s="4"/>
      <c r="R92" s="4"/>
      <c r="S92" s="4"/>
      <c r="T92" s="80">
        <v>100</v>
      </c>
      <c r="U92" s="111"/>
      <c r="V92" s="4"/>
      <c r="W92" s="4"/>
      <c r="X92" s="4"/>
      <c r="Y92" s="80">
        <v>100</v>
      </c>
      <c r="Z92" s="111"/>
      <c r="AA92" s="4"/>
      <c r="AB92" s="4"/>
      <c r="AC92" s="35" t="s">
        <v>9</v>
      </c>
    </row>
    <row r="93" spans="1:29" s="3" customFormat="1" ht="15" x14ac:dyDescent="0.25">
      <c r="C93" s="19"/>
      <c r="D93" s="29" t="s">
        <v>41</v>
      </c>
      <c r="E93" s="80">
        <v>10000</v>
      </c>
      <c r="F93" s="111"/>
      <c r="G93" s="4"/>
      <c r="H93" s="4"/>
      <c r="I93" s="4"/>
      <c r="J93" s="80">
        <v>10000</v>
      </c>
      <c r="K93" s="111"/>
      <c r="L93" s="4"/>
      <c r="M93" s="4"/>
      <c r="N93" s="4"/>
      <c r="O93" s="80">
        <v>10000</v>
      </c>
      <c r="P93" s="111"/>
      <c r="Q93" s="4"/>
      <c r="R93" s="4"/>
      <c r="S93" s="4"/>
      <c r="T93" s="80">
        <v>10000</v>
      </c>
      <c r="U93" s="111"/>
      <c r="V93" s="4"/>
      <c r="W93" s="4"/>
      <c r="X93" s="4"/>
      <c r="Y93" s="80">
        <v>10000</v>
      </c>
      <c r="Z93" s="111"/>
      <c r="AA93" s="4"/>
      <c r="AB93" s="4"/>
      <c r="AC93" s="35" t="s">
        <v>9</v>
      </c>
    </row>
    <row r="94" spans="1:29" s="3" customFormat="1" ht="15" x14ac:dyDescent="0.25">
      <c r="C94" s="19"/>
      <c r="D94" s="29" t="s">
        <v>42</v>
      </c>
      <c r="E94" s="80">
        <v>100</v>
      </c>
      <c r="F94" s="111"/>
      <c r="G94" s="4"/>
      <c r="H94" s="4"/>
      <c r="I94" s="4"/>
      <c r="J94" s="80">
        <v>100</v>
      </c>
      <c r="K94" s="111"/>
      <c r="L94" s="4"/>
      <c r="M94" s="4"/>
      <c r="N94" s="4"/>
      <c r="O94" s="80">
        <v>100</v>
      </c>
      <c r="P94" s="111"/>
      <c r="Q94" s="4"/>
      <c r="R94" s="4"/>
      <c r="S94" s="4"/>
      <c r="T94" s="80">
        <v>100</v>
      </c>
      <c r="U94" s="111"/>
      <c r="V94" s="4"/>
      <c r="W94" s="4"/>
      <c r="X94" s="4"/>
      <c r="Y94" s="80">
        <v>100</v>
      </c>
      <c r="Z94" s="111"/>
      <c r="AA94" s="4"/>
      <c r="AB94" s="4"/>
      <c r="AC94" s="35" t="s">
        <v>9</v>
      </c>
    </row>
    <row r="95" spans="1:29" s="3" customFormat="1" ht="15" x14ac:dyDescent="0.25">
      <c r="C95" s="19"/>
      <c r="D95" s="29" t="s">
        <v>43</v>
      </c>
      <c r="E95" s="81">
        <v>200</v>
      </c>
      <c r="F95" s="86"/>
      <c r="G95" s="21"/>
      <c r="H95" s="21"/>
      <c r="I95" s="21"/>
      <c r="J95" s="81">
        <v>200</v>
      </c>
      <c r="K95" s="86"/>
      <c r="L95" s="21"/>
      <c r="M95" s="21"/>
      <c r="N95" s="21"/>
      <c r="O95" s="81">
        <v>200</v>
      </c>
      <c r="P95" s="86"/>
      <c r="Q95" s="21"/>
      <c r="R95" s="21"/>
      <c r="S95" s="21"/>
      <c r="T95" s="81">
        <v>200</v>
      </c>
      <c r="U95" s="86"/>
      <c r="V95" s="21"/>
      <c r="W95" s="21"/>
      <c r="X95" s="21"/>
      <c r="Y95" s="81">
        <v>200</v>
      </c>
      <c r="Z95" s="86"/>
      <c r="AA95" s="21"/>
      <c r="AB95" s="21"/>
      <c r="AC95" s="35" t="s">
        <v>9</v>
      </c>
    </row>
    <row r="96" spans="1:29" s="14" customFormat="1" ht="15" x14ac:dyDescent="0.25">
      <c r="C96" s="16" t="s">
        <v>1</v>
      </c>
      <c r="D96" s="16"/>
      <c r="E96" s="17">
        <f>SUM(E97:E101)</f>
        <v>1750</v>
      </c>
      <c r="F96" s="110">
        <v>1</v>
      </c>
      <c r="G96" s="17">
        <f>E96*F96</f>
        <v>1750</v>
      </c>
      <c r="H96" s="17">
        <f>E96-G96</f>
        <v>0</v>
      </c>
      <c r="I96" s="18"/>
      <c r="J96" s="17">
        <f>SUM(J97:J101)</f>
        <v>1750</v>
      </c>
      <c r="K96" s="110">
        <v>1</v>
      </c>
      <c r="L96" s="17">
        <f>J96*K96</f>
        <v>1750</v>
      </c>
      <c r="M96" s="17">
        <f>J96-L96</f>
        <v>0</v>
      </c>
      <c r="N96" s="18"/>
      <c r="O96" s="17">
        <f>SUM(O97:O101)</f>
        <v>1750</v>
      </c>
      <c r="P96" s="110">
        <v>1</v>
      </c>
      <c r="Q96" s="17">
        <f>O96*P96</f>
        <v>1750</v>
      </c>
      <c r="R96" s="17">
        <f>O96-Q96</f>
        <v>0</v>
      </c>
      <c r="S96" s="18"/>
      <c r="T96" s="17">
        <f>SUM(T97:T101)</f>
        <v>1750</v>
      </c>
      <c r="U96" s="110">
        <v>1</v>
      </c>
      <c r="V96" s="17">
        <f>T96*U96</f>
        <v>1750</v>
      </c>
      <c r="W96" s="17">
        <f>T96-V96</f>
        <v>0</v>
      </c>
      <c r="X96" s="18"/>
      <c r="Y96" s="17">
        <f>SUM(Y97:Y101)</f>
        <v>1750</v>
      </c>
      <c r="Z96" s="110">
        <v>1</v>
      </c>
      <c r="AA96" s="17">
        <f>Y96*Z96</f>
        <v>1750</v>
      </c>
      <c r="AB96" s="17">
        <f>Y96-AA96</f>
        <v>0</v>
      </c>
      <c r="AC96" s="14" t="s">
        <v>29</v>
      </c>
    </row>
    <row r="97" spans="2:29" s="3" customFormat="1" ht="15" x14ac:dyDescent="0.25">
      <c r="C97" s="19"/>
      <c r="D97" s="29" t="s">
        <v>39</v>
      </c>
      <c r="E97" s="80">
        <v>700</v>
      </c>
      <c r="F97" s="111"/>
      <c r="G97" s="4"/>
      <c r="H97" s="4"/>
      <c r="I97" s="4"/>
      <c r="J97" s="80">
        <v>700</v>
      </c>
      <c r="K97" s="111"/>
      <c r="L97" s="4"/>
      <c r="M97" s="4"/>
      <c r="N97" s="4"/>
      <c r="O97" s="80">
        <v>700</v>
      </c>
      <c r="P97" s="111"/>
      <c r="Q97" s="4"/>
      <c r="R97" s="4"/>
      <c r="S97" s="4"/>
      <c r="T97" s="80">
        <v>700</v>
      </c>
      <c r="U97" s="111"/>
      <c r="V97" s="4"/>
      <c r="W97" s="4"/>
      <c r="X97" s="4"/>
      <c r="Y97" s="80">
        <v>700</v>
      </c>
      <c r="Z97" s="111"/>
      <c r="AA97" s="4"/>
      <c r="AB97" s="4"/>
      <c r="AC97" s="35" t="s">
        <v>9</v>
      </c>
    </row>
    <row r="98" spans="2:29" s="3" customFormat="1" ht="15" x14ac:dyDescent="0.25">
      <c r="C98" s="19"/>
      <c r="D98" s="29" t="s">
        <v>40</v>
      </c>
      <c r="E98" s="80">
        <v>250</v>
      </c>
      <c r="F98" s="111"/>
      <c r="G98" s="4"/>
      <c r="H98" s="4"/>
      <c r="I98" s="4"/>
      <c r="J98" s="80">
        <v>250</v>
      </c>
      <c r="K98" s="111"/>
      <c r="L98" s="4"/>
      <c r="M98" s="4"/>
      <c r="N98" s="4"/>
      <c r="O98" s="80">
        <v>250</v>
      </c>
      <c r="P98" s="111"/>
      <c r="Q98" s="4"/>
      <c r="R98" s="4"/>
      <c r="S98" s="4"/>
      <c r="T98" s="80">
        <v>250</v>
      </c>
      <c r="U98" s="111"/>
      <c r="V98" s="4"/>
      <c r="W98" s="4"/>
      <c r="X98" s="4"/>
      <c r="Y98" s="80">
        <v>250</v>
      </c>
      <c r="Z98" s="111"/>
      <c r="AA98" s="4"/>
      <c r="AB98" s="4"/>
      <c r="AC98" s="35" t="s">
        <v>9</v>
      </c>
    </row>
    <row r="99" spans="2:29" s="3" customFormat="1" ht="15" x14ac:dyDescent="0.25">
      <c r="C99" s="19"/>
      <c r="D99" s="29" t="s">
        <v>41</v>
      </c>
      <c r="E99" s="80">
        <v>100</v>
      </c>
      <c r="F99" s="111"/>
      <c r="G99" s="4"/>
      <c r="H99" s="4"/>
      <c r="I99" s="4"/>
      <c r="J99" s="80">
        <v>100</v>
      </c>
      <c r="K99" s="111"/>
      <c r="L99" s="4"/>
      <c r="M99" s="4"/>
      <c r="N99" s="4"/>
      <c r="O99" s="80">
        <v>100</v>
      </c>
      <c r="P99" s="111"/>
      <c r="Q99" s="4"/>
      <c r="R99" s="4"/>
      <c r="S99" s="4"/>
      <c r="T99" s="80">
        <v>100</v>
      </c>
      <c r="U99" s="111"/>
      <c r="V99" s="4"/>
      <c r="W99" s="4"/>
      <c r="X99" s="4"/>
      <c r="Y99" s="80">
        <v>100</v>
      </c>
      <c r="Z99" s="111"/>
      <c r="AA99" s="4"/>
      <c r="AB99" s="4"/>
      <c r="AC99" s="35" t="s">
        <v>9</v>
      </c>
    </row>
    <row r="100" spans="2:29" s="3" customFormat="1" ht="15" x14ac:dyDescent="0.25">
      <c r="C100" s="19"/>
      <c r="D100" s="29" t="s">
        <v>42</v>
      </c>
      <c r="E100" s="80">
        <v>100</v>
      </c>
      <c r="F100" s="111"/>
      <c r="G100" s="4"/>
      <c r="H100" s="4"/>
      <c r="I100" s="4"/>
      <c r="J100" s="80">
        <v>100</v>
      </c>
      <c r="K100" s="111"/>
      <c r="L100" s="4"/>
      <c r="M100" s="4"/>
      <c r="N100" s="4"/>
      <c r="O100" s="80">
        <v>100</v>
      </c>
      <c r="P100" s="111"/>
      <c r="Q100" s="4"/>
      <c r="R100" s="4"/>
      <c r="S100" s="4"/>
      <c r="T100" s="80">
        <v>100</v>
      </c>
      <c r="U100" s="111"/>
      <c r="V100" s="4"/>
      <c r="W100" s="4"/>
      <c r="X100" s="4"/>
      <c r="Y100" s="80">
        <v>100</v>
      </c>
      <c r="Z100" s="111"/>
      <c r="AA100" s="4"/>
      <c r="AB100" s="4"/>
      <c r="AC100" s="35" t="s">
        <v>9</v>
      </c>
    </row>
    <row r="101" spans="2:29" s="3" customFormat="1" ht="15" x14ac:dyDescent="0.25">
      <c r="C101" s="19"/>
      <c r="D101" s="29" t="s">
        <v>43</v>
      </c>
      <c r="E101" s="81">
        <v>600</v>
      </c>
      <c r="F101" s="86"/>
      <c r="G101" s="21"/>
      <c r="H101" s="21"/>
      <c r="I101" s="21"/>
      <c r="J101" s="81">
        <v>600</v>
      </c>
      <c r="K101" s="86"/>
      <c r="L101" s="21"/>
      <c r="M101" s="21"/>
      <c r="N101" s="21"/>
      <c r="O101" s="81">
        <v>600</v>
      </c>
      <c r="P101" s="86"/>
      <c r="Q101" s="21"/>
      <c r="R101" s="21"/>
      <c r="S101" s="21"/>
      <c r="T101" s="81">
        <v>600</v>
      </c>
      <c r="U101" s="86"/>
      <c r="V101" s="21"/>
      <c r="W101" s="21"/>
      <c r="X101" s="21"/>
      <c r="Y101" s="81">
        <v>600</v>
      </c>
      <c r="Z101" s="86"/>
      <c r="AA101" s="21"/>
      <c r="AB101" s="21"/>
      <c r="AC101" s="35" t="s">
        <v>9</v>
      </c>
    </row>
    <row r="102" spans="2:29" s="14" customFormat="1" ht="15" x14ac:dyDescent="0.25">
      <c r="C102" s="16" t="s">
        <v>22</v>
      </c>
      <c r="D102" s="16"/>
      <c r="E102" s="17">
        <f>SUM(E103:E107)</f>
        <v>1900</v>
      </c>
      <c r="F102" s="110">
        <v>0</v>
      </c>
      <c r="G102" s="17">
        <f>E102*F102</f>
        <v>0</v>
      </c>
      <c r="H102" s="17">
        <f>E102-G102</f>
        <v>1900</v>
      </c>
      <c r="I102" s="18"/>
      <c r="J102" s="17">
        <f>SUM(J103:J107)</f>
        <v>1900</v>
      </c>
      <c r="K102" s="110">
        <v>0</v>
      </c>
      <c r="L102" s="17">
        <f>J102*K102</f>
        <v>0</v>
      </c>
      <c r="M102" s="17">
        <f>J102-L102</f>
        <v>1900</v>
      </c>
      <c r="N102" s="18"/>
      <c r="O102" s="17">
        <f>SUM(O103:O107)</f>
        <v>1900</v>
      </c>
      <c r="P102" s="110">
        <v>0</v>
      </c>
      <c r="Q102" s="17">
        <f>O102*P102</f>
        <v>0</v>
      </c>
      <c r="R102" s="17">
        <f>O102-Q102</f>
        <v>1900</v>
      </c>
      <c r="S102" s="18"/>
      <c r="T102" s="17">
        <f>SUM(T103:T107)</f>
        <v>1900</v>
      </c>
      <c r="U102" s="110">
        <v>0</v>
      </c>
      <c r="V102" s="17">
        <f>T102*U102</f>
        <v>0</v>
      </c>
      <c r="W102" s="17">
        <f>T102-V102</f>
        <v>1900</v>
      </c>
      <c r="X102" s="18"/>
      <c r="Y102" s="17">
        <f>SUM(Y103:Y107)</f>
        <v>1900</v>
      </c>
      <c r="Z102" s="110">
        <v>0.05</v>
      </c>
      <c r="AA102" s="17">
        <f>Y102*Z102</f>
        <v>95</v>
      </c>
      <c r="AB102" s="17">
        <f>Y102-AA102</f>
        <v>1805</v>
      </c>
      <c r="AC102" s="14" t="s">
        <v>29</v>
      </c>
    </row>
    <row r="103" spans="2:29" s="14" customFormat="1" ht="15" x14ac:dyDescent="0.25">
      <c r="C103" s="16"/>
      <c r="D103" s="29" t="s">
        <v>39</v>
      </c>
      <c r="E103" s="80">
        <v>400</v>
      </c>
      <c r="F103" s="111"/>
      <c r="G103" s="4"/>
      <c r="H103" s="4"/>
      <c r="I103" s="4"/>
      <c r="J103" s="80">
        <v>400</v>
      </c>
      <c r="K103" s="111"/>
      <c r="L103" s="4"/>
      <c r="M103" s="4"/>
      <c r="N103" s="4"/>
      <c r="O103" s="80">
        <v>400</v>
      </c>
      <c r="P103" s="111"/>
      <c r="Q103" s="4"/>
      <c r="R103" s="4"/>
      <c r="S103" s="4"/>
      <c r="T103" s="80">
        <v>400</v>
      </c>
      <c r="U103" s="111"/>
      <c r="V103" s="4"/>
      <c r="W103" s="4"/>
      <c r="X103" s="4"/>
      <c r="Y103" s="80">
        <v>400</v>
      </c>
      <c r="Z103" s="111"/>
      <c r="AA103" s="4"/>
      <c r="AB103" s="4"/>
      <c r="AC103" s="35" t="s">
        <v>9</v>
      </c>
    </row>
    <row r="104" spans="2:29" s="14" customFormat="1" ht="15" x14ac:dyDescent="0.25">
      <c r="C104" s="16"/>
      <c r="D104" s="29" t="s">
        <v>40</v>
      </c>
      <c r="E104" s="80">
        <v>700</v>
      </c>
      <c r="F104" s="111"/>
      <c r="G104" s="4"/>
      <c r="H104" s="4"/>
      <c r="I104" s="4"/>
      <c r="J104" s="80">
        <v>700</v>
      </c>
      <c r="K104" s="111"/>
      <c r="L104" s="4"/>
      <c r="M104" s="4"/>
      <c r="N104" s="4"/>
      <c r="O104" s="80">
        <v>700</v>
      </c>
      <c r="P104" s="111"/>
      <c r="Q104" s="4"/>
      <c r="R104" s="4"/>
      <c r="S104" s="4"/>
      <c r="T104" s="80">
        <v>700</v>
      </c>
      <c r="U104" s="111"/>
      <c r="V104" s="4"/>
      <c r="W104" s="4"/>
      <c r="X104" s="4"/>
      <c r="Y104" s="80">
        <v>700</v>
      </c>
      <c r="Z104" s="111"/>
      <c r="AA104" s="4"/>
      <c r="AB104" s="4"/>
      <c r="AC104" s="35" t="s">
        <v>9</v>
      </c>
    </row>
    <row r="105" spans="2:29" s="14" customFormat="1" ht="15" x14ac:dyDescent="0.25">
      <c r="C105" s="16"/>
      <c r="D105" s="29" t="s">
        <v>41</v>
      </c>
      <c r="E105" s="80">
        <v>100</v>
      </c>
      <c r="F105" s="111"/>
      <c r="G105" s="4"/>
      <c r="H105" s="4"/>
      <c r="I105" s="4"/>
      <c r="J105" s="80">
        <v>100</v>
      </c>
      <c r="K105" s="111"/>
      <c r="L105" s="4"/>
      <c r="M105" s="4"/>
      <c r="N105" s="4"/>
      <c r="O105" s="80">
        <v>100</v>
      </c>
      <c r="P105" s="111"/>
      <c r="Q105" s="4"/>
      <c r="R105" s="4"/>
      <c r="S105" s="4"/>
      <c r="T105" s="80">
        <v>100</v>
      </c>
      <c r="U105" s="111"/>
      <c r="V105" s="4"/>
      <c r="W105" s="4"/>
      <c r="X105" s="4"/>
      <c r="Y105" s="80">
        <v>100</v>
      </c>
      <c r="Z105" s="111"/>
      <c r="AA105" s="4"/>
      <c r="AB105" s="4"/>
      <c r="AC105" s="35" t="s">
        <v>9</v>
      </c>
    </row>
    <row r="106" spans="2:29" s="14" customFormat="1" ht="15" x14ac:dyDescent="0.25">
      <c r="C106" s="16"/>
      <c r="D106" s="29" t="s">
        <v>42</v>
      </c>
      <c r="E106" s="80">
        <v>100</v>
      </c>
      <c r="F106" s="111"/>
      <c r="G106" s="4"/>
      <c r="H106" s="4"/>
      <c r="I106" s="4"/>
      <c r="J106" s="80">
        <v>100</v>
      </c>
      <c r="K106" s="111"/>
      <c r="L106" s="4"/>
      <c r="M106" s="4"/>
      <c r="N106" s="4"/>
      <c r="O106" s="80">
        <v>100</v>
      </c>
      <c r="P106" s="111"/>
      <c r="Q106" s="4"/>
      <c r="R106" s="4"/>
      <c r="S106" s="4"/>
      <c r="T106" s="80">
        <v>100</v>
      </c>
      <c r="U106" s="111"/>
      <c r="V106" s="4"/>
      <c r="W106" s="4"/>
      <c r="X106" s="4"/>
      <c r="Y106" s="80">
        <v>100</v>
      </c>
      <c r="Z106" s="111"/>
      <c r="AA106" s="4"/>
      <c r="AB106" s="4"/>
      <c r="AC106" s="35" t="s">
        <v>9</v>
      </c>
    </row>
    <row r="107" spans="2:29" s="14" customFormat="1" ht="15" x14ac:dyDescent="0.25">
      <c r="C107" s="16"/>
      <c r="D107" s="29" t="s">
        <v>43</v>
      </c>
      <c r="E107" s="81">
        <v>600</v>
      </c>
      <c r="F107" s="86"/>
      <c r="G107" s="21"/>
      <c r="H107" s="21"/>
      <c r="I107" s="21"/>
      <c r="J107" s="81">
        <v>600</v>
      </c>
      <c r="K107" s="86"/>
      <c r="L107" s="21"/>
      <c r="M107" s="21"/>
      <c r="N107" s="21"/>
      <c r="O107" s="81">
        <v>600</v>
      </c>
      <c r="P107" s="86"/>
      <c r="Q107" s="21"/>
      <c r="R107" s="21"/>
      <c r="S107" s="21"/>
      <c r="T107" s="81">
        <v>600</v>
      </c>
      <c r="U107" s="86"/>
      <c r="V107" s="21"/>
      <c r="W107" s="21"/>
      <c r="X107" s="21"/>
      <c r="Y107" s="81">
        <v>600</v>
      </c>
      <c r="Z107" s="86"/>
      <c r="AA107" s="21"/>
      <c r="AB107" s="21"/>
      <c r="AC107" s="35" t="s">
        <v>9</v>
      </c>
    </row>
    <row r="108" spans="2:29" s="2" customFormat="1" ht="15.75" thickBot="1" x14ac:dyDescent="0.3">
      <c r="B108" s="2" t="s">
        <v>19</v>
      </c>
      <c r="E108" s="58">
        <f>E90+E96+E102</f>
        <v>14150</v>
      </c>
      <c r="F108" s="112">
        <f>G108/E108</f>
        <v>0.71731448763250882</v>
      </c>
      <c r="G108" s="106">
        <f>G90+G96+G102</f>
        <v>10150</v>
      </c>
      <c r="H108" s="106">
        <f>H90+H96+H102</f>
        <v>4000</v>
      </c>
      <c r="I108" s="57"/>
      <c r="J108" s="58">
        <f>J90+J96+J102</f>
        <v>14150</v>
      </c>
      <c r="K108" s="112">
        <f>L108/J108</f>
        <v>0.71731448763250882</v>
      </c>
      <c r="L108" s="106">
        <f>L90+L96+L102</f>
        <v>10150</v>
      </c>
      <c r="M108" s="106">
        <f>M90+M96+M102</f>
        <v>4000</v>
      </c>
      <c r="N108" s="57"/>
      <c r="O108" s="58">
        <f>O90+O96+O102</f>
        <v>14150</v>
      </c>
      <c r="P108" s="112">
        <f>Q108/O108</f>
        <v>0.71731448763250882</v>
      </c>
      <c r="Q108" s="106">
        <f>Q90+Q96+Q102</f>
        <v>10150</v>
      </c>
      <c r="R108" s="106">
        <f>R90+R96+R102</f>
        <v>4000</v>
      </c>
      <c r="S108" s="57"/>
      <c r="T108" s="58">
        <f>T90+T96+T102</f>
        <v>14150</v>
      </c>
      <c r="U108" s="112">
        <f>V108/T108</f>
        <v>0.71731448763250882</v>
      </c>
      <c r="V108" s="106">
        <f>V90+V96+V102</f>
        <v>10150</v>
      </c>
      <c r="W108" s="106">
        <f>W90+W96+W102</f>
        <v>4000</v>
      </c>
      <c r="X108" s="57"/>
      <c r="Y108" s="58">
        <f>Y90+Y96+Y102</f>
        <v>14150</v>
      </c>
      <c r="Z108" s="112">
        <f>AA108/Y108</f>
        <v>0.7240282685512367</v>
      </c>
      <c r="AA108" s="106">
        <f>AA90+AA96+AA102</f>
        <v>10245</v>
      </c>
      <c r="AB108" s="106">
        <f>AB90+AB96+AB102</f>
        <v>3905</v>
      </c>
    </row>
    <row r="109" spans="2:29" s="3" customFormat="1" ht="15.75" thickTop="1" x14ac:dyDescent="0.25">
      <c r="E109" s="23"/>
      <c r="F109" s="111"/>
      <c r="G109" s="4"/>
      <c r="H109" s="4"/>
      <c r="I109" s="4"/>
      <c r="J109" s="23"/>
      <c r="K109" s="111"/>
      <c r="L109" s="4"/>
      <c r="M109" s="4"/>
      <c r="N109" s="4"/>
      <c r="O109" s="23"/>
      <c r="P109" s="111"/>
      <c r="Q109" s="4"/>
      <c r="R109" s="4"/>
      <c r="S109" s="4"/>
      <c r="T109" s="23"/>
      <c r="U109" s="111"/>
      <c r="V109" s="4"/>
      <c r="W109" s="4"/>
      <c r="X109" s="4"/>
      <c r="Y109" s="23"/>
      <c r="Z109" s="111"/>
      <c r="AA109" s="4"/>
      <c r="AB109" s="4"/>
    </row>
    <row r="110" spans="2:29" s="2" customFormat="1" ht="15.75" thickBot="1" x14ac:dyDescent="0.3">
      <c r="B110" s="2" t="s">
        <v>13</v>
      </c>
      <c r="E110" s="58">
        <f>E33+E60+E87+E108</f>
        <v>67650</v>
      </c>
      <c r="F110" s="112">
        <f>G110/E110</f>
        <v>0.28455284552845528</v>
      </c>
      <c r="G110" s="106">
        <f>G33+G108</f>
        <v>19250</v>
      </c>
      <c r="H110" s="106">
        <f>H33+H108</f>
        <v>48400</v>
      </c>
      <c r="I110" s="57"/>
      <c r="J110" s="58">
        <f>J33+J60+J87+J108</f>
        <v>67650</v>
      </c>
      <c r="K110" s="112">
        <f>L110/J110</f>
        <v>0.28455284552845528</v>
      </c>
      <c r="L110" s="106">
        <f>L33+L108</f>
        <v>19250</v>
      </c>
      <c r="M110" s="106">
        <f>M33+M108</f>
        <v>48400</v>
      </c>
      <c r="N110" s="57"/>
      <c r="O110" s="58">
        <f>O33+O60+O87+O108</f>
        <v>67650</v>
      </c>
      <c r="P110" s="112">
        <f>Q110/O110</f>
        <v>0.28455284552845528</v>
      </c>
      <c r="Q110" s="106">
        <f>Q33+Q108</f>
        <v>19250</v>
      </c>
      <c r="R110" s="106">
        <f>R33+R108</f>
        <v>48400</v>
      </c>
      <c r="S110" s="57"/>
      <c r="T110" s="58">
        <f>T33+T60+T87+T108</f>
        <v>67650</v>
      </c>
      <c r="U110" s="112">
        <f>V110/T110</f>
        <v>0.28455284552845528</v>
      </c>
      <c r="V110" s="106">
        <f>V33+V108</f>
        <v>19250</v>
      </c>
      <c r="W110" s="106">
        <f>W33+W108</f>
        <v>48400</v>
      </c>
      <c r="X110" s="57"/>
      <c r="Y110" s="58">
        <f>Y33+Y60+Y87+Y108</f>
        <v>67650</v>
      </c>
      <c r="Z110" s="112">
        <f>AA110/Y110</f>
        <v>0.28595713229859571</v>
      </c>
      <c r="AA110" s="106">
        <f>AA33+AA108</f>
        <v>19345</v>
      </c>
      <c r="AB110" s="106">
        <f>AB33+AB108</f>
        <v>48305</v>
      </c>
    </row>
    <row r="111" spans="2:29" s="2" customFormat="1" ht="15.75" thickTop="1" x14ac:dyDescent="0.25">
      <c r="C111" s="70" t="s">
        <v>11</v>
      </c>
      <c r="F111" s="113"/>
      <c r="K111" s="113"/>
      <c r="P111" s="113"/>
      <c r="U111" s="113"/>
      <c r="Z111" s="113"/>
    </row>
    <row r="112" spans="2:29" s="2" customFormat="1" ht="15" x14ac:dyDescent="0.25">
      <c r="D112" s="126" t="s">
        <v>39</v>
      </c>
      <c r="E112" s="71">
        <f>E10+E16+E22+E28+E91+E97+E103</f>
        <v>11700</v>
      </c>
      <c r="F112" s="114"/>
      <c r="G112" s="76"/>
      <c r="H112" s="76"/>
      <c r="I112" s="76"/>
      <c r="J112" s="72">
        <f>J10+J16+J22+J28+J91+J97+J103</f>
        <v>11700</v>
      </c>
      <c r="K112" s="114"/>
      <c r="L112" s="76"/>
      <c r="M112" s="76"/>
      <c r="N112" s="76"/>
      <c r="O112" s="72">
        <f>O10+O16+O22+O28+O91+O97+O103</f>
        <v>11700</v>
      </c>
      <c r="P112" s="114"/>
      <c r="Q112" s="76"/>
      <c r="R112" s="76"/>
      <c r="S112" s="76"/>
      <c r="T112" s="72">
        <f>T10+T16+T22+T28+T91+T97+T103</f>
        <v>11700</v>
      </c>
      <c r="U112" s="114"/>
      <c r="V112" s="76"/>
      <c r="W112" s="76"/>
      <c r="X112" s="76"/>
      <c r="Y112" s="72">
        <f>Y10+Y16+Y22+Y28+Y91+Y97+Y103</f>
        <v>11700</v>
      </c>
      <c r="Z112" s="114"/>
      <c r="AA112" s="76"/>
      <c r="AB112" s="99"/>
      <c r="AC112" s="35" t="s">
        <v>12</v>
      </c>
    </row>
    <row r="113" spans="1:53" s="2" customFormat="1" ht="15" x14ac:dyDescent="0.25">
      <c r="D113" s="126" t="s">
        <v>40</v>
      </c>
      <c r="E113" s="73">
        <f>E11+E17+E23+E29+E92+E98+E104</f>
        <v>21050</v>
      </c>
      <c r="F113" s="115"/>
      <c r="G113" s="18"/>
      <c r="H113" s="18"/>
      <c r="I113" s="18"/>
      <c r="J113" s="69">
        <f>J11+J17+J23+J29+J92+J98+J104</f>
        <v>21050</v>
      </c>
      <c r="K113" s="115"/>
      <c r="L113" s="18"/>
      <c r="M113" s="18"/>
      <c r="N113" s="18"/>
      <c r="O113" s="69">
        <f>O11+O17+O23+O29+O92+O98+O104</f>
        <v>21050</v>
      </c>
      <c r="P113" s="115"/>
      <c r="Q113" s="18"/>
      <c r="R113" s="18"/>
      <c r="S113" s="18"/>
      <c r="T113" s="69">
        <f>T11+T17+T23+T29+T92+T98+T104</f>
        <v>21050</v>
      </c>
      <c r="U113" s="115"/>
      <c r="V113" s="18"/>
      <c r="W113" s="18"/>
      <c r="X113" s="18"/>
      <c r="Y113" s="69">
        <f>Y11+Y17+Y23+Y29+Y92+Y98+Y104</f>
        <v>21050</v>
      </c>
      <c r="Z113" s="115"/>
      <c r="AA113" s="18"/>
      <c r="AB113" s="100"/>
      <c r="AC113" s="35" t="s">
        <v>12</v>
      </c>
    </row>
    <row r="114" spans="1:53" s="2" customFormat="1" ht="15" x14ac:dyDescent="0.25">
      <c r="D114" s="126" t="s">
        <v>41</v>
      </c>
      <c r="E114" s="73">
        <f>E12+E18+E24+E30+E93+E99+E105</f>
        <v>21200</v>
      </c>
      <c r="F114" s="115"/>
      <c r="G114" s="18"/>
      <c r="H114" s="18"/>
      <c r="I114" s="18"/>
      <c r="J114" s="69">
        <f>J12+J18+J24+J30+J93+J99+J105</f>
        <v>21200</v>
      </c>
      <c r="K114" s="115"/>
      <c r="L114" s="18"/>
      <c r="M114" s="18"/>
      <c r="N114" s="18"/>
      <c r="O114" s="69">
        <f>O12+O18+O24+O30+O93+O99+O105</f>
        <v>21200</v>
      </c>
      <c r="P114" s="115"/>
      <c r="Q114" s="18"/>
      <c r="R114" s="18"/>
      <c r="S114" s="18"/>
      <c r="T114" s="69">
        <f>T12+T18+T24+T30+T93+T99+T105</f>
        <v>21200</v>
      </c>
      <c r="U114" s="115"/>
      <c r="V114" s="18"/>
      <c r="W114" s="18"/>
      <c r="X114" s="18"/>
      <c r="Y114" s="69">
        <f>Y12+Y18+Y24+Y30+Y93+Y99+Y105</f>
        <v>21200</v>
      </c>
      <c r="Z114" s="115"/>
      <c r="AA114" s="18"/>
      <c r="AB114" s="100"/>
      <c r="AC114" s="35" t="s">
        <v>12</v>
      </c>
    </row>
    <row r="115" spans="1:53" s="2" customFormat="1" ht="15" x14ac:dyDescent="0.25">
      <c r="D115" s="126" t="s">
        <v>42</v>
      </c>
      <c r="E115" s="73">
        <f>E13+E19+E25+E31+E94+E100+E106</f>
        <v>5300</v>
      </c>
      <c r="F115" s="115"/>
      <c r="G115" s="18"/>
      <c r="H115" s="18"/>
      <c r="I115" s="18"/>
      <c r="J115" s="69">
        <f>J13+J19+J25+J31+J94+J100+J106</f>
        <v>5300</v>
      </c>
      <c r="K115" s="115"/>
      <c r="L115" s="18"/>
      <c r="M115" s="18"/>
      <c r="N115" s="18"/>
      <c r="O115" s="69">
        <f>O13+O19+O25+O31+O94+O100+O106</f>
        <v>5300</v>
      </c>
      <c r="P115" s="115"/>
      <c r="Q115" s="18"/>
      <c r="R115" s="18"/>
      <c r="S115" s="18"/>
      <c r="T115" s="69">
        <f>T13+T19+T25+T31+T94+T100+T106</f>
        <v>5300</v>
      </c>
      <c r="U115" s="115"/>
      <c r="V115" s="18"/>
      <c r="W115" s="18"/>
      <c r="X115" s="18"/>
      <c r="Y115" s="69">
        <f>Y13+Y19+Y25+Y31+Y94+Y100+Y106</f>
        <v>5300</v>
      </c>
      <c r="Z115" s="115"/>
      <c r="AA115" s="18"/>
      <c r="AB115" s="100"/>
      <c r="AC115" s="35" t="s">
        <v>12</v>
      </c>
    </row>
    <row r="116" spans="1:53" ht="15" x14ac:dyDescent="0.25">
      <c r="D116" s="126" t="s">
        <v>43</v>
      </c>
      <c r="E116" s="74">
        <f>E14+E20+E26+E32+E95+E101+E107</f>
        <v>8400</v>
      </c>
      <c r="F116" s="116"/>
      <c r="G116" s="68"/>
      <c r="H116" s="68"/>
      <c r="I116" s="68"/>
      <c r="J116" s="75">
        <f>J14+J20+J26+J32+J95+J101+J107</f>
        <v>8400</v>
      </c>
      <c r="K116" s="116"/>
      <c r="L116" s="68"/>
      <c r="M116" s="68"/>
      <c r="N116" s="68"/>
      <c r="O116" s="75">
        <f>O14+O20+O26+O32+O95+O101+O107</f>
        <v>8400</v>
      </c>
      <c r="P116" s="116"/>
      <c r="Q116" s="68"/>
      <c r="R116" s="68"/>
      <c r="S116" s="68"/>
      <c r="T116" s="75">
        <f>T14+T20+T26+T32+T95+T101+T107</f>
        <v>8400</v>
      </c>
      <c r="U116" s="116"/>
      <c r="V116" s="68"/>
      <c r="W116" s="68"/>
      <c r="X116" s="68"/>
      <c r="Y116" s="75">
        <f>Y14+Y20+Y26+Y32+Y95+Y101+Y107</f>
        <v>8400</v>
      </c>
      <c r="Z116" s="116"/>
      <c r="AA116" s="68"/>
      <c r="AB116" s="101"/>
      <c r="AC116" s="35" t="s">
        <v>12</v>
      </c>
    </row>
    <row r="117" spans="1:53" s="2" customFormat="1" ht="15" x14ac:dyDescent="0.25">
      <c r="E117" s="24"/>
      <c r="F117" s="117"/>
      <c r="G117" s="25"/>
      <c r="H117" s="25"/>
      <c r="I117" s="25"/>
      <c r="J117" s="24"/>
      <c r="K117" s="117"/>
      <c r="L117" s="25"/>
      <c r="M117" s="25"/>
      <c r="N117" s="25"/>
      <c r="O117" s="24"/>
      <c r="P117" s="117"/>
      <c r="Q117" s="25"/>
      <c r="R117" s="25"/>
      <c r="S117" s="25"/>
      <c r="T117" s="24"/>
      <c r="U117" s="117"/>
      <c r="V117" s="25"/>
      <c r="W117" s="25"/>
      <c r="X117" s="25"/>
      <c r="Y117" s="24"/>
      <c r="Z117" s="117"/>
      <c r="AA117" s="25"/>
      <c r="AB117" s="25"/>
    </row>
    <row r="118" spans="1:53" s="2" customFormat="1" ht="15" x14ac:dyDescent="0.25">
      <c r="B118" s="2" t="s">
        <v>21</v>
      </c>
      <c r="E118" s="20">
        <f>'Annex 2 Budget Summary'!B25</f>
        <v>13000</v>
      </c>
      <c r="F118" s="110">
        <v>0.72</v>
      </c>
      <c r="G118" s="17">
        <f>E118*F118</f>
        <v>9360</v>
      </c>
      <c r="H118" s="17">
        <f>E118-G118</f>
        <v>3640</v>
      </c>
      <c r="I118" s="4"/>
      <c r="J118" s="20">
        <f>'Annex 2 Budget Summary'!D25</f>
        <v>24000</v>
      </c>
      <c r="K118" s="110">
        <v>0.48</v>
      </c>
      <c r="L118" s="17">
        <f>J118*K118</f>
        <v>11520</v>
      </c>
      <c r="M118" s="17">
        <f>J118-L118</f>
        <v>12480</v>
      </c>
      <c r="N118" s="4"/>
      <c r="O118" s="20">
        <f>'Annex 2 Budget Summary'!F25</f>
        <v>21000</v>
      </c>
      <c r="P118" s="110">
        <v>0.52</v>
      </c>
      <c r="Q118" s="17">
        <f>O118*P118</f>
        <v>10920</v>
      </c>
      <c r="R118" s="17">
        <f>O118-Q118</f>
        <v>10080</v>
      </c>
      <c r="S118" s="4"/>
      <c r="T118" s="20">
        <f>'Annex 2 Budget Summary'!H25</f>
        <v>20000</v>
      </c>
      <c r="U118" s="110">
        <v>0.53</v>
      </c>
      <c r="V118" s="17">
        <f>T118*U118</f>
        <v>10600</v>
      </c>
      <c r="W118" s="17">
        <f>T118-V118</f>
        <v>9400</v>
      </c>
      <c r="X118" s="4"/>
      <c r="Y118" s="20">
        <f>'Annex 2 Budget Summary'!J25</f>
        <v>18000</v>
      </c>
      <c r="Z118" s="110">
        <v>0.52</v>
      </c>
      <c r="AA118" s="17">
        <f>Y118*Z118</f>
        <v>9360</v>
      </c>
      <c r="AB118" s="17">
        <f>Y118-AA118</f>
        <v>8640</v>
      </c>
      <c r="AC118" s="14" t="s">
        <v>29</v>
      </c>
    </row>
    <row r="119" spans="1:53" s="2" customFormat="1" ht="15" x14ac:dyDescent="0.25">
      <c r="D119" s="26"/>
      <c r="E119" s="26"/>
      <c r="F119" s="118"/>
      <c r="G119" s="26"/>
      <c r="H119" s="26"/>
      <c r="I119" s="26"/>
      <c r="J119" s="26"/>
      <c r="K119" s="118"/>
      <c r="L119" s="26"/>
      <c r="M119" s="26"/>
      <c r="N119" s="26"/>
      <c r="O119" s="26"/>
      <c r="P119" s="118"/>
      <c r="Q119" s="26"/>
      <c r="R119" s="26"/>
      <c r="S119" s="26"/>
      <c r="T119" s="26"/>
      <c r="U119" s="118"/>
      <c r="V119" s="26"/>
      <c r="W119" s="26"/>
      <c r="X119" s="26"/>
      <c r="Y119" s="26"/>
      <c r="Z119" s="118"/>
      <c r="AA119" s="26"/>
      <c r="AB119" s="26"/>
    </row>
    <row r="120" spans="1:53" s="2" customFormat="1" ht="15.75" thickBot="1" x14ac:dyDescent="0.3">
      <c r="A120" s="2" t="s">
        <v>17</v>
      </c>
      <c r="E120" s="58">
        <f>E110+E118</f>
        <v>80650</v>
      </c>
      <c r="F120" s="112">
        <f>G120/E120</f>
        <v>0.35474271543707375</v>
      </c>
      <c r="G120" s="106">
        <f>G110+G118</f>
        <v>28610</v>
      </c>
      <c r="H120" s="106">
        <f>H110+H118</f>
        <v>52040</v>
      </c>
      <c r="I120" s="57"/>
      <c r="J120" s="58">
        <f t="shared" ref="J120" si="12">J110+J118</f>
        <v>91650</v>
      </c>
      <c r="K120" s="112">
        <f>L120/J120</f>
        <v>0.33573376977632297</v>
      </c>
      <c r="L120" s="106">
        <f>L110+L118</f>
        <v>30770</v>
      </c>
      <c r="M120" s="106">
        <f>M110+M118</f>
        <v>60880</v>
      </c>
      <c r="N120" s="57"/>
      <c r="O120" s="58">
        <f t="shared" ref="O120" si="13">O110+O118</f>
        <v>88650</v>
      </c>
      <c r="P120" s="112">
        <f>Q120/O120</f>
        <v>0.34032712915961649</v>
      </c>
      <c r="Q120" s="106">
        <f>Q110+Q118</f>
        <v>30170</v>
      </c>
      <c r="R120" s="106">
        <f>R110+R118</f>
        <v>58480</v>
      </c>
      <c r="S120" s="57"/>
      <c r="T120" s="58">
        <f t="shared" ref="T120" si="14">T110+T118</f>
        <v>87650</v>
      </c>
      <c r="U120" s="112">
        <f>V120/T120</f>
        <v>0.34055904164289791</v>
      </c>
      <c r="V120" s="106">
        <f>V110+V118</f>
        <v>29850</v>
      </c>
      <c r="W120" s="106">
        <f>W110+W118</f>
        <v>57800</v>
      </c>
      <c r="X120" s="57"/>
      <c r="Y120" s="58">
        <f t="shared" ref="Y120" si="15">Y110+Y118</f>
        <v>85650</v>
      </c>
      <c r="Z120" s="112">
        <f>AA120/Y120</f>
        <v>0.33514302393461765</v>
      </c>
      <c r="AA120" s="106">
        <f>AA110+AA118</f>
        <v>28705</v>
      </c>
      <c r="AB120" s="106">
        <f>AB110+AB118</f>
        <v>56945</v>
      </c>
    </row>
    <row r="121" spans="1:53" s="2" customFormat="1" ht="15.75" thickTop="1" x14ac:dyDescent="0.25">
      <c r="E121" s="22"/>
      <c r="F121" s="111"/>
      <c r="G121" s="4"/>
      <c r="H121" s="4"/>
      <c r="I121" s="4"/>
      <c r="J121" s="22"/>
      <c r="K121" s="111"/>
      <c r="L121" s="4"/>
      <c r="M121" s="4"/>
      <c r="N121" s="4"/>
      <c r="O121" s="22"/>
      <c r="P121" s="111"/>
      <c r="Q121" s="4"/>
      <c r="R121" s="4"/>
      <c r="S121" s="4"/>
      <c r="T121" s="22"/>
      <c r="U121" s="111"/>
      <c r="V121" s="4"/>
      <c r="W121" s="4"/>
      <c r="X121" s="4"/>
      <c r="Y121" s="22"/>
      <c r="Z121" s="111"/>
      <c r="AA121" s="4"/>
      <c r="AB121" s="4"/>
    </row>
    <row r="122" spans="1:53" s="3" customFormat="1" ht="15.75" x14ac:dyDescent="0.25">
      <c r="A122" s="92"/>
      <c r="B122" s="85"/>
      <c r="C122" s="85"/>
      <c r="D122" s="85"/>
      <c r="E122" s="93"/>
      <c r="F122" s="119"/>
      <c r="G122" s="85"/>
      <c r="H122" s="85"/>
      <c r="I122" s="85"/>
      <c r="J122" s="93"/>
      <c r="K122" s="119"/>
      <c r="L122" s="85"/>
      <c r="M122" s="85"/>
      <c r="N122" s="85"/>
      <c r="O122" s="93"/>
      <c r="P122" s="119"/>
      <c r="Q122" s="85"/>
      <c r="R122" s="85"/>
      <c r="S122" s="85"/>
      <c r="T122" s="93"/>
      <c r="U122" s="119"/>
      <c r="V122" s="85"/>
      <c r="W122" s="85"/>
      <c r="X122" s="85"/>
      <c r="Y122" s="93"/>
      <c r="Z122" s="119"/>
      <c r="AA122" s="85"/>
      <c r="AB122" s="85"/>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row>
    <row r="123" spans="1:53" s="3" customFormat="1" ht="45.4" customHeight="1" x14ac:dyDescent="0.25">
      <c r="A123" s="163" t="s">
        <v>99</v>
      </c>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87"/>
      <c r="Y123" s="87"/>
      <c r="Z123" s="87"/>
      <c r="AA123" s="87"/>
      <c r="AB123" s="87"/>
      <c r="AC123" s="124"/>
    </row>
    <row r="124" spans="1:53" s="3" customFormat="1" ht="15" x14ac:dyDescent="0.25">
      <c r="E124" s="4"/>
      <c r="F124" s="54"/>
      <c r="J124" s="4"/>
      <c r="K124" s="54"/>
      <c r="O124" s="4"/>
      <c r="P124" s="54"/>
      <c r="T124" s="4"/>
      <c r="U124" s="54"/>
      <c r="Y124" s="4"/>
      <c r="Z124" s="54"/>
    </row>
    <row r="125" spans="1:53" s="3" customFormat="1" ht="15" x14ac:dyDescent="0.25">
      <c r="E125" s="7"/>
      <c r="F125" s="54"/>
      <c r="J125" s="7"/>
      <c r="K125" s="54"/>
      <c r="O125" s="7"/>
      <c r="P125" s="54"/>
      <c r="T125" s="7"/>
      <c r="U125" s="54"/>
      <c r="Y125" s="7"/>
      <c r="Z125" s="54"/>
    </row>
    <row r="126" spans="1:53" s="3" customFormat="1" ht="15" x14ac:dyDescent="0.25">
      <c r="E126" s="7"/>
      <c r="F126" s="53"/>
      <c r="G126" s="7"/>
      <c r="H126" s="7"/>
      <c r="I126" s="7"/>
      <c r="J126" s="7"/>
      <c r="K126" s="53"/>
      <c r="L126" s="7"/>
      <c r="M126" s="7"/>
      <c r="N126" s="7"/>
      <c r="O126" s="7"/>
      <c r="P126" s="53"/>
      <c r="Q126" s="7"/>
      <c r="R126" s="7"/>
      <c r="S126" s="7"/>
      <c r="T126" s="7"/>
      <c r="U126" s="53"/>
      <c r="V126" s="7"/>
      <c r="W126" s="7"/>
      <c r="X126" s="7"/>
      <c r="Y126" s="7"/>
      <c r="Z126" s="53"/>
      <c r="AA126" s="7"/>
      <c r="AB126" s="7"/>
    </row>
    <row r="127" spans="1:53" s="3" customFormat="1" ht="15" x14ac:dyDescent="0.25">
      <c r="E127" s="7"/>
      <c r="F127" s="54"/>
      <c r="J127" s="7"/>
      <c r="K127" s="54"/>
      <c r="O127" s="7"/>
      <c r="P127" s="54"/>
      <c r="T127" s="7"/>
      <c r="U127" s="54"/>
      <c r="Y127" s="7"/>
      <c r="Z127" s="54"/>
    </row>
    <row r="128" spans="1:53" s="3" customFormat="1" ht="15" x14ac:dyDescent="0.25">
      <c r="E128" s="7"/>
      <c r="F128" s="54"/>
      <c r="J128" s="7"/>
      <c r="K128" s="54"/>
      <c r="O128" s="7"/>
      <c r="P128" s="54"/>
      <c r="T128" s="7"/>
      <c r="U128" s="54"/>
      <c r="Y128" s="7"/>
      <c r="Z128" s="54"/>
    </row>
    <row r="129" spans="5:26" s="3" customFormat="1" ht="15" x14ac:dyDescent="0.25">
      <c r="E129" s="4"/>
      <c r="F129" s="54"/>
      <c r="J129" s="4"/>
      <c r="K129" s="54"/>
      <c r="O129" s="4"/>
      <c r="P129" s="54"/>
      <c r="T129" s="4"/>
      <c r="U129" s="54"/>
      <c r="Y129" s="4"/>
      <c r="Z129" s="54"/>
    </row>
    <row r="130" spans="5:26" s="3" customFormat="1" ht="15" x14ac:dyDescent="0.25">
      <c r="E130" s="4"/>
      <c r="F130" s="54"/>
      <c r="J130" s="4"/>
      <c r="K130" s="54"/>
      <c r="O130" s="4"/>
      <c r="P130" s="54"/>
      <c r="T130" s="4"/>
      <c r="U130" s="54"/>
      <c r="Y130" s="4"/>
      <c r="Z130" s="54"/>
    </row>
    <row r="132" spans="5:26" s="3" customFormat="1" ht="15" x14ac:dyDescent="0.25">
      <c r="E132" s="4"/>
      <c r="F132" s="54"/>
      <c r="J132" s="4"/>
      <c r="K132" s="54"/>
      <c r="O132" s="4"/>
      <c r="P132" s="54"/>
      <c r="T132" s="4"/>
      <c r="U132" s="54"/>
      <c r="Y132" s="4"/>
      <c r="Z132" s="54"/>
    </row>
    <row r="133" spans="5:26" s="3" customFormat="1" ht="15" x14ac:dyDescent="0.25">
      <c r="E133" s="4"/>
      <c r="F133" s="54"/>
      <c r="J133" s="4"/>
      <c r="K133" s="54"/>
      <c r="O133" s="4"/>
      <c r="P133" s="54"/>
      <c r="T133" s="4"/>
      <c r="U133" s="54"/>
      <c r="Y133" s="4"/>
      <c r="Z133" s="54"/>
    </row>
  </sheetData>
  <mergeCells count="3">
    <mergeCell ref="E5:U5"/>
    <mergeCell ref="A6:D6"/>
    <mergeCell ref="A123:W123"/>
  </mergeCells>
  <pageMargins left="0.74803149606299213" right="0.74803149606299213" top="0.98425196850393704" bottom="0.98425196850393704" header="0" footer="0"/>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2"/>
  <sheetViews>
    <sheetView showGridLines="0" showZeros="0" showWhiteSpace="0" zoomScaleNormal="100" zoomScaleSheetLayoutView="100" zoomScalePageLayoutView="75" workbookViewId="0">
      <pane ySplit="6" topLeftCell="A40" activePane="bottomLeft" state="frozen"/>
      <selection pane="bottomLeft" activeCell="AA104" sqref="AA104"/>
    </sheetView>
  </sheetViews>
  <sheetFormatPr defaultColWidth="9.140625" defaultRowHeight="12.75" x14ac:dyDescent="0.2"/>
  <cols>
    <col min="1" max="1" width="6" style="1" customWidth="1"/>
    <col min="2" max="2" width="4" style="1" customWidth="1"/>
    <col min="3" max="3" width="6.28515625" style="1" customWidth="1"/>
    <col min="4" max="4" width="51.7109375" style="1" customWidth="1"/>
    <col min="5" max="5" width="15.85546875" style="5" bestFit="1" customWidth="1"/>
    <col min="6" max="6" width="5.7109375" style="1" customWidth="1"/>
    <col min="7" max="7" width="15.5703125" style="5" bestFit="1" customWidth="1"/>
    <col min="8" max="8" width="5.7109375" style="1" bestFit="1" customWidth="1"/>
    <col min="9" max="9" width="15.5703125" style="5" bestFit="1" customWidth="1"/>
    <col min="10" max="10" width="5.7109375" style="1" bestFit="1" customWidth="1"/>
    <col min="11" max="11" width="15.5703125" style="5" bestFit="1" customWidth="1"/>
    <col min="12" max="12" width="5.7109375" style="1" bestFit="1" customWidth="1"/>
    <col min="13" max="13" width="14.42578125" style="1" customWidth="1"/>
    <col min="14" max="14" width="5.7109375" style="1" bestFit="1" customWidth="1"/>
    <col min="15" max="15" width="8" style="1" bestFit="1" customWidth="1"/>
    <col min="16" max="16" width="4.5703125" style="1" bestFit="1" customWidth="1"/>
    <col min="17" max="17" width="8" style="1" bestFit="1" customWidth="1"/>
    <col min="18" max="18" width="4.5703125" style="1" bestFit="1" customWidth="1"/>
    <col min="19" max="19" width="8" style="1" bestFit="1" customWidth="1"/>
    <col min="20" max="20" width="4.5703125" style="1" bestFit="1" customWidth="1"/>
    <col min="21" max="21" width="8" style="1" bestFit="1" customWidth="1"/>
    <col min="22" max="22" width="5.28515625" style="1" customWidth="1"/>
    <col min="23" max="16384" width="9.140625" style="1"/>
  </cols>
  <sheetData>
    <row r="1" spans="1:15" ht="19.5" x14ac:dyDescent="0.3">
      <c r="A1" s="56" t="s">
        <v>58</v>
      </c>
      <c r="B1" s="10"/>
      <c r="C1" s="11"/>
      <c r="D1" s="11"/>
      <c r="E1" s="12"/>
      <c r="F1" s="11"/>
      <c r="G1" s="12"/>
    </row>
    <row r="2" spans="1:15" ht="19.5" x14ac:dyDescent="0.3">
      <c r="A2" s="56" t="s">
        <v>70</v>
      </c>
      <c r="B2" s="8"/>
      <c r="D2" s="3"/>
    </row>
    <row r="3" spans="1:15" ht="19.5" x14ac:dyDescent="0.3">
      <c r="A3" s="56" t="s">
        <v>14</v>
      </c>
      <c r="B3" s="8"/>
      <c r="D3" s="3"/>
    </row>
    <row r="4" spans="1:15" s="3" customFormat="1" ht="15" x14ac:dyDescent="0.25">
      <c r="B4" s="13"/>
      <c r="C4" s="1"/>
      <c r="E4" s="77"/>
      <c r="F4" s="1"/>
      <c r="G4" s="5"/>
      <c r="H4" s="1"/>
      <c r="I4" s="5"/>
      <c r="J4" s="1"/>
      <c r="K4" s="5"/>
      <c r="L4" s="1"/>
      <c r="M4" s="1"/>
      <c r="N4" s="1"/>
    </row>
    <row r="5" spans="1:15" s="3" customFormat="1" ht="15" x14ac:dyDescent="0.25">
      <c r="A5" s="46"/>
      <c r="B5" s="46"/>
      <c r="C5" s="46"/>
      <c r="D5" s="46"/>
      <c r="E5" s="160"/>
      <c r="F5" s="160"/>
      <c r="G5" s="160"/>
      <c r="H5" s="160"/>
      <c r="I5" s="160"/>
      <c r="J5" s="160"/>
      <c r="K5" s="160"/>
      <c r="L5" s="160"/>
      <c r="M5" s="105"/>
      <c r="N5" s="105"/>
    </row>
    <row r="6" spans="1:15" s="3" customFormat="1" ht="15" x14ac:dyDescent="0.25">
      <c r="A6" s="161" t="s">
        <v>36</v>
      </c>
      <c r="B6" s="164"/>
      <c r="C6" s="164"/>
      <c r="D6" s="164"/>
      <c r="E6" s="59">
        <v>2027</v>
      </c>
      <c r="F6" s="60" t="s">
        <v>0</v>
      </c>
      <c r="G6" s="59">
        <v>2028</v>
      </c>
      <c r="H6" s="60" t="s">
        <v>0</v>
      </c>
      <c r="I6" s="59">
        <v>2029</v>
      </c>
      <c r="J6" s="60" t="s">
        <v>0</v>
      </c>
      <c r="K6" s="59">
        <f>I6+1</f>
        <v>2030</v>
      </c>
      <c r="L6" s="60" t="s">
        <v>0</v>
      </c>
      <c r="M6" s="59">
        <f>K6+1</f>
        <v>2031</v>
      </c>
      <c r="N6" s="60" t="s">
        <v>0</v>
      </c>
    </row>
    <row r="7" spans="1:15" s="3" customFormat="1" ht="15" x14ac:dyDescent="0.25">
      <c r="A7" s="62"/>
      <c r="B7" s="63"/>
      <c r="C7" s="63"/>
      <c r="D7" s="63"/>
      <c r="E7" s="59"/>
      <c r="F7" s="60"/>
      <c r="G7" s="59"/>
      <c r="H7" s="60"/>
      <c r="I7" s="59"/>
      <c r="J7" s="60"/>
      <c r="K7" s="59"/>
      <c r="L7" s="60"/>
      <c r="M7" s="59"/>
      <c r="N7" s="60"/>
    </row>
    <row r="8" spans="1:15" s="3" customFormat="1" ht="15" x14ac:dyDescent="0.25">
      <c r="A8" s="2"/>
      <c r="B8" s="2" t="s">
        <v>90</v>
      </c>
      <c r="C8" s="2"/>
      <c r="G8" s="54"/>
      <c r="H8" s="54"/>
      <c r="I8" s="54"/>
      <c r="J8" s="54"/>
      <c r="K8" s="54"/>
      <c r="L8" s="54"/>
      <c r="M8" s="54"/>
      <c r="N8" s="54"/>
    </row>
    <row r="9" spans="1:15" s="14" customFormat="1" ht="15" x14ac:dyDescent="0.25">
      <c r="C9" s="16" t="s">
        <v>63</v>
      </c>
      <c r="D9" s="16"/>
      <c r="E9" s="17">
        <f>SUM(E10:E14)</f>
        <v>14000</v>
      </c>
      <c r="F9" s="18">
        <f>E9/E33</f>
        <v>0.26168224299065418</v>
      </c>
      <c r="G9" s="17">
        <f>SUM(G10:G14)</f>
        <v>14000</v>
      </c>
      <c r="H9" s="18">
        <f>G9/G33</f>
        <v>0.26168224299065418</v>
      </c>
      <c r="I9" s="17">
        <f>SUM(I10:I14)</f>
        <v>14000</v>
      </c>
      <c r="J9" s="18">
        <f>I9/I33</f>
        <v>0.26168224299065418</v>
      </c>
      <c r="K9" s="17">
        <f>SUM(K10:K14)</f>
        <v>14000</v>
      </c>
      <c r="L9" s="18">
        <f>K9/K33</f>
        <v>0.26168224299065418</v>
      </c>
      <c r="M9" s="17">
        <f>SUM(M10:M14)</f>
        <v>14000</v>
      </c>
      <c r="N9" s="18">
        <f>M9/M33</f>
        <v>0.26168224299065418</v>
      </c>
    </row>
    <row r="10" spans="1:15" s="3" customFormat="1" ht="15" x14ac:dyDescent="0.25">
      <c r="C10" s="19"/>
      <c r="D10" s="19" t="s">
        <v>32</v>
      </c>
      <c r="E10" s="80">
        <v>1000</v>
      </c>
      <c r="F10" s="4"/>
      <c r="G10" s="80">
        <v>1000</v>
      </c>
      <c r="H10" s="4"/>
      <c r="I10" s="80">
        <v>1000</v>
      </c>
      <c r="J10" s="4"/>
      <c r="K10" s="80">
        <v>1000</v>
      </c>
      <c r="L10" s="4"/>
      <c r="M10" s="80">
        <v>1000</v>
      </c>
      <c r="N10" s="4"/>
      <c r="O10" s="35" t="s">
        <v>9</v>
      </c>
    </row>
    <row r="11" spans="1:15" s="3" customFormat="1" ht="15" x14ac:dyDescent="0.25">
      <c r="C11" s="19"/>
      <c r="D11" s="19" t="s">
        <v>53</v>
      </c>
      <c r="E11" s="80">
        <v>3000</v>
      </c>
      <c r="F11" s="4"/>
      <c r="G11" s="80">
        <v>3000</v>
      </c>
      <c r="H11" s="4"/>
      <c r="I11" s="80">
        <v>3000</v>
      </c>
      <c r="J11" s="4"/>
      <c r="K11" s="80">
        <v>3000</v>
      </c>
      <c r="L11" s="4"/>
      <c r="M11" s="80">
        <v>3000</v>
      </c>
      <c r="N11" s="4"/>
      <c r="O11" s="35" t="s">
        <v>9</v>
      </c>
    </row>
    <row r="12" spans="1:15" s="3" customFormat="1" ht="15" x14ac:dyDescent="0.25">
      <c r="C12" s="19"/>
      <c r="D12" s="19" t="s">
        <v>34</v>
      </c>
      <c r="E12" s="80">
        <v>5000</v>
      </c>
      <c r="F12" s="4"/>
      <c r="G12" s="80">
        <v>5000</v>
      </c>
      <c r="H12" s="4"/>
      <c r="I12" s="80">
        <v>5000</v>
      </c>
      <c r="J12" s="4"/>
      <c r="K12" s="80">
        <v>5000</v>
      </c>
      <c r="L12" s="4"/>
      <c r="M12" s="80">
        <v>5000</v>
      </c>
      <c r="N12" s="4"/>
      <c r="O12" s="35" t="s">
        <v>9</v>
      </c>
    </row>
    <row r="13" spans="1:15" s="3" customFormat="1" ht="15" x14ac:dyDescent="0.25">
      <c r="C13" s="19"/>
      <c r="D13" s="19" t="s">
        <v>33</v>
      </c>
      <c r="E13" s="80">
        <v>2000</v>
      </c>
      <c r="F13" s="4"/>
      <c r="G13" s="80">
        <v>2000</v>
      </c>
      <c r="H13" s="4"/>
      <c r="I13" s="80">
        <v>2000</v>
      </c>
      <c r="J13" s="4"/>
      <c r="K13" s="80">
        <v>2000</v>
      </c>
      <c r="L13" s="4"/>
      <c r="M13" s="80">
        <v>2000</v>
      </c>
      <c r="N13" s="4"/>
      <c r="O13" s="35" t="s">
        <v>9</v>
      </c>
    </row>
    <row r="14" spans="1:15" s="3" customFormat="1" ht="15" x14ac:dyDescent="0.25">
      <c r="C14" s="19"/>
      <c r="D14" s="19" t="s">
        <v>54</v>
      </c>
      <c r="E14" s="80">
        <v>3000</v>
      </c>
      <c r="F14" s="4"/>
      <c r="G14" s="80">
        <v>3000</v>
      </c>
      <c r="H14" s="4"/>
      <c r="I14" s="80">
        <v>3000</v>
      </c>
      <c r="J14" s="4"/>
      <c r="K14" s="80">
        <v>3000</v>
      </c>
      <c r="L14" s="4"/>
      <c r="M14" s="80">
        <v>3000</v>
      </c>
      <c r="N14" s="4"/>
      <c r="O14" s="35" t="s">
        <v>9</v>
      </c>
    </row>
    <row r="15" spans="1:15" s="14" customFormat="1" ht="15" x14ac:dyDescent="0.25">
      <c r="C15" s="16" t="s">
        <v>64</v>
      </c>
      <c r="D15" s="16"/>
      <c r="E15" s="17">
        <f>SUM(E16:E20)</f>
        <v>17000</v>
      </c>
      <c r="F15" s="18">
        <f>E15/E33</f>
        <v>0.31775700934579437</v>
      </c>
      <c r="G15" s="17">
        <f>SUM(G16:G20)</f>
        <v>17000</v>
      </c>
      <c r="H15" s="18">
        <f>G15/G33</f>
        <v>0.31775700934579437</v>
      </c>
      <c r="I15" s="17">
        <f>SUM(I16:I20)</f>
        <v>17000</v>
      </c>
      <c r="J15" s="18">
        <f>I15/I33</f>
        <v>0.31775700934579437</v>
      </c>
      <c r="K15" s="17">
        <f>SUM(K16:K20)</f>
        <v>17000</v>
      </c>
      <c r="L15" s="18">
        <f>K15/K33</f>
        <v>0.31775700934579437</v>
      </c>
      <c r="M15" s="17">
        <f>SUM(M16:M20)</f>
        <v>17000</v>
      </c>
      <c r="N15" s="18">
        <f>M15/M33</f>
        <v>0.31775700934579437</v>
      </c>
    </row>
    <row r="16" spans="1:15" s="3" customFormat="1" ht="15" x14ac:dyDescent="0.25">
      <c r="C16" s="19"/>
      <c r="D16" s="19" t="s">
        <v>32</v>
      </c>
      <c r="E16" s="80">
        <v>1000</v>
      </c>
      <c r="F16" s="4"/>
      <c r="G16" s="80">
        <v>1000</v>
      </c>
      <c r="H16" s="4"/>
      <c r="I16" s="80">
        <v>1000</v>
      </c>
      <c r="J16" s="4"/>
      <c r="K16" s="80">
        <v>1000</v>
      </c>
      <c r="L16" s="4"/>
      <c r="M16" s="80">
        <v>1000</v>
      </c>
      <c r="N16" s="4"/>
      <c r="O16" s="35" t="s">
        <v>9</v>
      </c>
    </row>
    <row r="17" spans="1:17" s="3" customFormat="1" ht="15" x14ac:dyDescent="0.25">
      <c r="C17" s="19"/>
      <c r="D17" s="19" t="s">
        <v>53</v>
      </c>
      <c r="E17" s="80">
        <v>4000</v>
      </c>
      <c r="F17" s="4"/>
      <c r="G17" s="80">
        <v>4000</v>
      </c>
      <c r="H17" s="4"/>
      <c r="I17" s="80">
        <v>4000</v>
      </c>
      <c r="J17" s="4"/>
      <c r="K17" s="80">
        <v>4000</v>
      </c>
      <c r="L17" s="4"/>
      <c r="M17" s="80">
        <v>4000</v>
      </c>
      <c r="N17" s="4"/>
      <c r="O17" s="35" t="s">
        <v>9</v>
      </c>
    </row>
    <row r="18" spans="1:17" s="3" customFormat="1" ht="15" x14ac:dyDescent="0.25">
      <c r="C18" s="19"/>
      <c r="D18" s="19" t="s">
        <v>34</v>
      </c>
      <c r="E18" s="80">
        <v>9000</v>
      </c>
      <c r="F18" s="4"/>
      <c r="G18" s="80">
        <v>9000</v>
      </c>
      <c r="H18" s="4"/>
      <c r="I18" s="80">
        <v>9000</v>
      </c>
      <c r="J18" s="4"/>
      <c r="K18" s="80">
        <v>9000</v>
      </c>
      <c r="L18" s="4"/>
      <c r="M18" s="80">
        <v>9000</v>
      </c>
      <c r="N18" s="4"/>
      <c r="O18" s="35" t="s">
        <v>9</v>
      </c>
    </row>
    <row r="19" spans="1:17" s="3" customFormat="1" ht="15" x14ac:dyDescent="0.25">
      <c r="C19" s="19"/>
      <c r="D19" s="19" t="s">
        <v>33</v>
      </c>
      <c r="E19" s="80">
        <v>1000</v>
      </c>
      <c r="F19" s="4"/>
      <c r="G19" s="80">
        <v>1000</v>
      </c>
      <c r="H19" s="4"/>
      <c r="I19" s="80">
        <v>1000</v>
      </c>
      <c r="J19" s="4"/>
      <c r="K19" s="80">
        <v>1000</v>
      </c>
      <c r="L19" s="4"/>
      <c r="M19" s="80">
        <v>1000</v>
      </c>
      <c r="N19" s="4"/>
      <c r="O19" s="35" t="s">
        <v>9</v>
      </c>
    </row>
    <row r="20" spans="1:17" s="3" customFormat="1" ht="15" x14ac:dyDescent="0.25">
      <c r="C20" s="19"/>
      <c r="D20" s="19" t="s">
        <v>54</v>
      </c>
      <c r="E20" s="80">
        <v>2000</v>
      </c>
      <c r="F20" s="4"/>
      <c r="G20" s="80">
        <v>2000</v>
      </c>
      <c r="H20" s="4"/>
      <c r="I20" s="80">
        <v>2000</v>
      </c>
      <c r="J20" s="4"/>
      <c r="K20" s="80">
        <v>2000</v>
      </c>
      <c r="L20" s="4"/>
      <c r="M20" s="80">
        <v>2000</v>
      </c>
      <c r="N20" s="4"/>
      <c r="O20" s="35" t="s">
        <v>9</v>
      </c>
    </row>
    <row r="21" spans="1:17" s="14" customFormat="1" ht="15" x14ac:dyDescent="0.25">
      <c r="C21" s="16" t="s">
        <v>65</v>
      </c>
      <c r="D21" s="16"/>
      <c r="E21" s="17">
        <f>SUM(E22:E26)</f>
        <v>17500</v>
      </c>
      <c r="F21" s="18">
        <f>E21/E33</f>
        <v>0.32710280373831774</v>
      </c>
      <c r="G21" s="17">
        <f>SUM(G22:G26)</f>
        <v>17500</v>
      </c>
      <c r="H21" s="18">
        <f>G21/G33</f>
        <v>0.32710280373831774</v>
      </c>
      <c r="I21" s="17">
        <f>SUM(I22:I26)</f>
        <v>17500</v>
      </c>
      <c r="J21" s="18">
        <f>I21/I33</f>
        <v>0.32710280373831774</v>
      </c>
      <c r="K21" s="17">
        <f>SUM(K22:K26)</f>
        <v>17500</v>
      </c>
      <c r="L21" s="18">
        <f>K21/K33</f>
        <v>0.32710280373831774</v>
      </c>
      <c r="M21" s="17">
        <f>SUM(M22:M26)</f>
        <v>17500</v>
      </c>
      <c r="N21" s="18">
        <f>M21/M33</f>
        <v>0.32710280373831774</v>
      </c>
    </row>
    <row r="22" spans="1:17" s="3" customFormat="1" ht="15" x14ac:dyDescent="0.25">
      <c r="C22" s="19"/>
      <c r="D22" s="19" t="s">
        <v>32</v>
      </c>
      <c r="E22" s="80">
        <v>1000</v>
      </c>
      <c r="F22" s="4"/>
      <c r="G22" s="80">
        <v>1000</v>
      </c>
      <c r="H22" s="4"/>
      <c r="I22" s="80">
        <v>1000</v>
      </c>
      <c r="J22" s="4"/>
      <c r="K22" s="80">
        <v>1000</v>
      </c>
      <c r="L22" s="4"/>
      <c r="M22" s="80">
        <v>1000</v>
      </c>
      <c r="N22" s="4"/>
      <c r="O22" s="35" t="s">
        <v>9</v>
      </c>
    </row>
    <row r="23" spans="1:17" s="3" customFormat="1" ht="15" x14ac:dyDescent="0.25">
      <c r="C23" s="19"/>
      <c r="D23" s="19" t="s">
        <v>53</v>
      </c>
      <c r="E23" s="80">
        <v>4000</v>
      </c>
      <c r="F23" s="4"/>
      <c r="G23" s="80">
        <v>4000</v>
      </c>
      <c r="H23" s="4"/>
      <c r="I23" s="80">
        <v>4000</v>
      </c>
      <c r="J23" s="4"/>
      <c r="K23" s="80">
        <v>4000</v>
      </c>
      <c r="L23" s="4"/>
      <c r="M23" s="80">
        <v>4000</v>
      </c>
      <c r="N23" s="4"/>
      <c r="O23" s="35" t="s">
        <v>9</v>
      </c>
    </row>
    <row r="24" spans="1:17" s="3" customFormat="1" ht="15" x14ac:dyDescent="0.25">
      <c r="C24" s="19"/>
      <c r="D24" s="19" t="s">
        <v>34</v>
      </c>
      <c r="E24" s="80">
        <v>9500</v>
      </c>
      <c r="F24" s="4"/>
      <c r="G24" s="80">
        <v>9500</v>
      </c>
      <c r="H24" s="4"/>
      <c r="I24" s="80">
        <v>9500</v>
      </c>
      <c r="J24" s="4"/>
      <c r="K24" s="80">
        <v>9500</v>
      </c>
      <c r="L24" s="4"/>
      <c r="M24" s="80">
        <v>9500</v>
      </c>
      <c r="N24" s="4"/>
      <c r="O24" s="35" t="s">
        <v>9</v>
      </c>
    </row>
    <row r="25" spans="1:17" s="3" customFormat="1" ht="15" x14ac:dyDescent="0.25">
      <c r="C25" s="19"/>
      <c r="D25" s="19" t="s">
        <v>33</v>
      </c>
      <c r="E25" s="80">
        <v>500</v>
      </c>
      <c r="F25" s="4"/>
      <c r="G25" s="80">
        <v>500</v>
      </c>
      <c r="H25" s="4"/>
      <c r="I25" s="80">
        <v>500</v>
      </c>
      <c r="J25" s="4"/>
      <c r="K25" s="80">
        <v>500</v>
      </c>
      <c r="L25" s="4"/>
      <c r="M25" s="80">
        <v>500</v>
      </c>
      <c r="N25" s="4"/>
      <c r="O25" s="35" t="s">
        <v>9</v>
      </c>
    </row>
    <row r="26" spans="1:17" s="3" customFormat="1" ht="15" x14ac:dyDescent="0.25">
      <c r="C26" s="19"/>
      <c r="D26" s="19" t="s">
        <v>54</v>
      </c>
      <c r="E26" s="80">
        <v>2500</v>
      </c>
      <c r="F26" s="4"/>
      <c r="G26" s="80">
        <v>2500</v>
      </c>
      <c r="H26" s="4"/>
      <c r="I26" s="80">
        <v>2500</v>
      </c>
      <c r="J26" s="4"/>
      <c r="K26" s="80">
        <v>2500</v>
      </c>
      <c r="L26" s="4"/>
      <c r="M26" s="80">
        <v>2500</v>
      </c>
      <c r="N26" s="4"/>
      <c r="O26" s="35" t="s">
        <v>9</v>
      </c>
    </row>
    <row r="27" spans="1:17" s="3" customFormat="1" ht="15" x14ac:dyDescent="0.25">
      <c r="A27" s="14"/>
      <c r="B27" s="14"/>
      <c r="C27" s="16" t="s">
        <v>66</v>
      </c>
      <c r="D27" s="16"/>
      <c r="E27" s="17">
        <f>SUM(E28:E32)</f>
        <v>5000</v>
      </c>
      <c r="F27" s="18">
        <f>E27/E33</f>
        <v>9.3457943925233641E-2</v>
      </c>
      <c r="G27" s="17">
        <f>SUM(G28:G32)</f>
        <v>5000</v>
      </c>
      <c r="H27" s="18">
        <f>G27/G33</f>
        <v>9.3457943925233641E-2</v>
      </c>
      <c r="I27" s="17">
        <f>SUM(I28:I32)</f>
        <v>5000</v>
      </c>
      <c r="J27" s="18">
        <f>I27/I33</f>
        <v>9.3457943925233641E-2</v>
      </c>
      <c r="K27" s="17">
        <f>SUM(K28:K32)</f>
        <v>5000</v>
      </c>
      <c r="L27" s="18">
        <f>K27/K33</f>
        <v>9.3457943925233641E-2</v>
      </c>
      <c r="M27" s="17">
        <f>SUM(M28:M32)</f>
        <v>5000</v>
      </c>
      <c r="N27" s="18">
        <f>M27/M33</f>
        <v>9.3457943925233641E-2</v>
      </c>
      <c r="O27" s="14"/>
      <c r="P27" s="14"/>
      <c r="Q27" s="14"/>
    </row>
    <row r="28" spans="1:17" s="3" customFormat="1" ht="15" x14ac:dyDescent="0.25">
      <c r="C28" s="19"/>
      <c r="D28" s="19" t="s">
        <v>32</v>
      </c>
      <c r="E28" s="80">
        <v>0</v>
      </c>
      <c r="F28" s="4"/>
      <c r="G28" s="80">
        <v>0</v>
      </c>
      <c r="H28" s="4"/>
      <c r="I28" s="80">
        <v>0</v>
      </c>
      <c r="J28" s="4"/>
      <c r="K28" s="80">
        <v>0</v>
      </c>
      <c r="L28" s="4"/>
      <c r="M28" s="80">
        <v>0</v>
      </c>
      <c r="N28" s="4"/>
      <c r="O28" s="35" t="s">
        <v>9</v>
      </c>
    </row>
    <row r="29" spans="1:17" s="3" customFormat="1" ht="15" x14ac:dyDescent="0.25">
      <c r="C29" s="19"/>
      <c r="D29" s="19" t="s">
        <v>53</v>
      </c>
      <c r="E29" s="80">
        <v>3000</v>
      </c>
      <c r="F29" s="4"/>
      <c r="G29" s="80">
        <v>3000</v>
      </c>
      <c r="H29" s="4"/>
      <c r="I29" s="80">
        <v>3000</v>
      </c>
      <c r="J29" s="4"/>
      <c r="K29" s="80">
        <v>3000</v>
      </c>
      <c r="L29" s="4"/>
      <c r="M29" s="80">
        <v>3000</v>
      </c>
      <c r="N29" s="4"/>
      <c r="O29" s="35" t="s">
        <v>9</v>
      </c>
    </row>
    <row r="30" spans="1:17" s="3" customFormat="1" ht="15" x14ac:dyDescent="0.25">
      <c r="C30" s="19"/>
      <c r="D30" s="19" t="s">
        <v>34</v>
      </c>
      <c r="E30" s="80"/>
      <c r="F30" s="4"/>
      <c r="G30" s="80"/>
      <c r="H30" s="4"/>
      <c r="I30" s="80"/>
      <c r="J30" s="4"/>
      <c r="K30" s="80"/>
      <c r="L30" s="4"/>
      <c r="M30" s="80"/>
      <c r="N30" s="4"/>
      <c r="O30" s="35" t="s">
        <v>9</v>
      </c>
    </row>
    <row r="31" spans="1:17" s="3" customFormat="1" ht="15" x14ac:dyDescent="0.25">
      <c r="C31" s="19"/>
      <c r="D31" s="19" t="s">
        <v>33</v>
      </c>
      <c r="E31" s="80">
        <v>1000</v>
      </c>
      <c r="F31" s="4"/>
      <c r="G31" s="80">
        <v>1000</v>
      </c>
      <c r="H31" s="4"/>
      <c r="I31" s="80">
        <v>1000</v>
      </c>
      <c r="J31" s="4"/>
      <c r="K31" s="80">
        <v>1000</v>
      </c>
      <c r="L31" s="4"/>
      <c r="M31" s="80">
        <v>1000</v>
      </c>
      <c r="N31" s="4"/>
      <c r="O31" s="35" t="s">
        <v>9</v>
      </c>
    </row>
    <row r="32" spans="1:17" s="3" customFormat="1" ht="15" x14ac:dyDescent="0.25">
      <c r="C32" s="19"/>
      <c r="D32" s="19" t="s">
        <v>54</v>
      </c>
      <c r="E32" s="80">
        <v>1000</v>
      </c>
      <c r="F32" s="4"/>
      <c r="G32" s="80">
        <v>1000</v>
      </c>
      <c r="H32" s="4"/>
      <c r="I32" s="80">
        <v>1000</v>
      </c>
      <c r="J32" s="4"/>
      <c r="K32" s="80">
        <v>1000</v>
      </c>
      <c r="L32" s="21"/>
      <c r="M32" s="80">
        <v>1000</v>
      </c>
      <c r="N32" s="21"/>
      <c r="O32" s="35" t="s">
        <v>9</v>
      </c>
    </row>
    <row r="33" spans="1:15" s="2" customFormat="1" ht="15.75" thickBot="1" x14ac:dyDescent="0.3">
      <c r="B33" s="2" t="s">
        <v>100</v>
      </c>
      <c r="E33" s="58">
        <f>E9+E15+E21+E27</f>
        <v>53500</v>
      </c>
      <c r="F33" s="57">
        <f>E33/E33</f>
        <v>1</v>
      </c>
      <c r="G33" s="58">
        <f t="shared" ref="G33" si="0">G9+G15+G21+G27</f>
        <v>53500</v>
      </c>
      <c r="H33" s="57">
        <f>G33/G33</f>
        <v>1</v>
      </c>
      <c r="I33" s="58">
        <f t="shared" ref="I33" si="1">I9+I15+I21+I27</f>
        <v>53500</v>
      </c>
      <c r="J33" s="57">
        <f>I33/I33</f>
        <v>1</v>
      </c>
      <c r="K33" s="58">
        <f t="shared" ref="K33:M33" si="2">K9+K15+K21+K27</f>
        <v>53500</v>
      </c>
      <c r="L33" s="57">
        <f>K33/K33</f>
        <v>1</v>
      </c>
      <c r="M33" s="58">
        <f t="shared" si="2"/>
        <v>53500</v>
      </c>
      <c r="N33" s="57">
        <f>M33/M33</f>
        <v>1</v>
      </c>
    </row>
    <row r="34" spans="1:15" s="3" customFormat="1" ht="15.75" thickTop="1" x14ac:dyDescent="0.25">
      <c r="E34" s="22"/>
      <c r="F34" s="4"/>
      <c r="G34" s="22"/>
      <c r="H34" s="4"/>
      <c r="I34" s="22"/>
      <c r="J34" s="4"/>
      <c r="K34" s="22"/>
      <c r="L34" s="4"/>
      <c r="M34" s="22"/>
      <c r="N34" s="4"/>
    </row>
    <row r="35" spans="1:15" s="3" customFormat="1" ht="15" x14ac:dyDescent="0.25">
      <c r="A35" s="2"/>
      <c r="B35" s="2" t="s">
        <v>91</v>
      </c>
      <c r="C35" s="2"/>
      <c r="G35" s="54"/>
      <c r="H35" s="54"/>
      <c r="I35" s="54"/>
      <c r="J35" s="54"/>
      <c r="K35" s="54"/>
      <c r="L35" s="54"/>
      <c r="M35" s="54"/>
      <c r="N35" s="54"/>
    </row>
    <row r="36" spans="1:15" s="14" customFormat="1" ht="15" x14ac:dyDescent="0.25">
      <c r="C36" s="16" t="s">
        <v>63</v>
      </c>
      <c r="D36" s="16"/>
      <c r="E36" s="17">
        <f>SUM(E37:E41)</f>
        <v>0</v>
      </c>
      <c r="F36" s="18" t="e">
        <f>E36/E60</f>
        <v>#DIV/0!</v>
      </c>
      <c r="G36" s="17">
        <f>SUM(G37:G41)</f>
        <v>0</v>
      </c>
      <c r="H36" s="18" t="e">
        <f>G36/G60</f>
        <v>#DIV/0!</v>
      </c>
      <c r="I36" s="17">
        <f>SUM(I37:I41)</f>
        <v>0</v>
      </c>
      <c r="J36" s="18" t="e">
        <f>I36/I60</f>
        <v>#DIV/0!</v>
      </c>
      <c r="K36" s="17">
        <f>SUM(K37:K41)</f>
        <v>0</v>
      </c>
      <c r="L36" s="18" t="e">
        <f>K36/K60</f>
        <v>#DIV/0!</v>
      </c>
      <c r="M36" s="17">
        <f>SUM(M37:M41)</f>
        <v>0</v>
      </c>
      <c r="N36" s="18" t="e">
        <f>M36/M60</f>
        <v>#DIV/0!</v>
      </c>
    </row>
    <row r="37" spans="1:15" s="3" customFormat="1" ht="15" x14ac:dyDescent="0.25">
      <c r="C37" s="19"/>
      <c r="D37" s="19" t="s">
        <v>32</v>
      </c>
      <c r="E37" s="80"/>
      <c r="F37" s="4"/>
      <c r="G37" s="80"/>
      <c r="H37" s="4"/>
      <c r="I37" s="80"/>
      <c r="J37" s="4"/>
      <c r="K37" s="80"/>
      <c r="L37" s="4"/>
      <c r="M37" s="80"/>
      <c r="N37" s="4"/>
      <c r="O37" s="35" t="s">
        <v>9</v>
      </c>
    </row>
    <row r="38" spans="1:15" s="3" customFormat="1" ht="15" x14ac:dyDescent="0.25">
      <c r="C38" s="19"/>
      <c r="D38" s="19" t="s">
        <v>53</v>
      </c>
      <c r="E38" s="80"/>
      <c r="F38" s="4"/>
      <c r="G38" s="80"/>
      <c r="H38" s="4"/>
      <c r="I38" s="80"/>
      <c r="J38" s="4"/>
      <c r="K38" s="80"/>
      <c r="L38" s="4"/>
      <c r="M38" s="80"/>
      <c r="N38" s="4"/>
      <c r="O38" s="35" t="s">
        <v>9</v>
      </c>
    </row>
    <row r="39" spans="1:15" s="3" customFormat="1" ht="15" x14ac:dyDescent="0.25">
      <c r="C39" s="19"/>
      <c r="D39" s="19" t="s">
        <v>34</v>
      </c>
      <c r="E39" s="80"/>
      <c r="F39" s="4"/>
      <c r="G39" s="80"/>
      <c r="H39" s="4"/>
      <c r="I39" s="80"/>
      <c r="J39" s="4"/>
      <c r="K39" s="80"/>
      <c r="L39" s="4"/>
      <c r="M39" s="80"/>
      <c r="N39" s="4"/>
      <c r="O39" s="35" t="s">
        <v>9</v>
      </c>
    </row>
    <row r="40" spans="1:15" s="3" customFormat="1" ht="15" x14ac:dyDescent="0.25">
      <c r="C40" s="19"/>
      <c r="D40" s="19" t="s">
        <v>33</v>
      </c>
      <c r="E40" s="80"/>
      <c r="F40" s="4"/>
      <c r="G40" s="80"/>
      <c r="H40" s="4"/>
      <c r="I40" s="80"/>
      <c r="J40" s="4"/>
      <c r="K40" s="80"/>
      <c r="L40" s="4"/>
      <c r="M40" s="80"/>
      <c r="N40" s="4"/>
      <c r="O40" s="35" t="s">
        <v>9</v>
      </c>
    </row>
    <row r="41" spans="1:15" s="3" customFormat="1" ht="15" x14ac:dyDescent="0.25">
      <c r="C41" s="19"/>
      <c r="D41" s="19" t="s">
        <v>54</v>
      </c>
      <c r="E41" s="80"/>
      <c r="F41" s="4"/>
      <c r="G41" s="80"/>
      <c r="H41" s="4"/>
      <c r="I41" s="80"/>
      <c r="J41" s="4"/>
      <c r="K41" s="80"/>
      <c r="L41" s="4"/>
      <c r="M41" s="80"/>
      <c r="N41" s="4"/>
      <c r="O41" s="35" t="s">
        <v>9</v>
      </c>
    </row>
    <row r="42" spans="1:15" s="14" customFormat="1" ht="15" x14ac:dyDescent="0.25">
      <c r="C42" s="16" t="s">
        <v>64</v>
      </c>
      <c r="D42" s="16"/>
      <c r="E42" s="17">
        <f>SUM(E43:E47)</f>
        <v>0</v>
      </c>
      <c r="F42" s="18" t="e">
        <f>E42/E60</f>
        <v>#DIV/0!</v>
      </c>
      <c r="G42" s="17">
        <f>SUM(G43:G47)</f>
        <v>0</v>
      </c>
      <c r="H42" s="18" t="e">
        <f>G42/G60</f>
        <v>#DIV/0!</v>
      </c>
      <c r="I42" s="17">
        <f>SUM(I43:I47)</f>
        <v>0</v>
      </c>
      <c r="J42" s="18" t="e">
        <f>I42/I60</f>
        <v>#DIV/0!</v>
      </c>
      <c r="K42" s="17">
        <f>SUM(K43:K47)</f>
        <v>0</v>
      </c>
      <c r="L42" s="18" t="e">
        <f>K42/K60</f>
        <v>#DIV/0!</v>
      </c>
      <c r="M42" s="17">
        <f>SUM(M43:M47)</f>
        <v>0</v>
      </c>
      <c r="N42" s="18" t="e">
        <f>M42/M60</f>
        <v>#DIV/0!</v>
      </c>
    </row>
    <row r="43" spans="1:15" s="3" customFormat="1" ht="15" x14ac:dyDescent="0.25">
      <c r="C43" s="19"/>
      <c r="D43" s="19" t="s">
        <v>32</v>
      </c>
      <c r="E43" s="80"/>
      <c r="F43" s="4"/>
      <c r="G43" s="80"/>
      <c r="H43" s="4"/>
      <c r="I43" s="80"/>
      <c r="J43" s="4"/>
      <c r="K43" s="80"/>
      <c r="L43" s="4"/>
      <c r="M43" s="80"/>
      <c r="N43" s="4"/>
      <c r="O43" s="35" t="s">
        <v>9</v>
      </c>
    </row>
    <row r="44" spans="1:15" s="3" customFormat="1" ht="15" x14ac:dyDescent="0.25">
      <c r="C44" s="19"/>
      <c r="D44" s="19" t="s">
        <v>53</v>
      </c>
      <c r="E44" s="80"/>
      <c r="F44" s="4"/>
      <c r="G44" s="80"/>
      <c r="H44" s="4"/>
      <c r="I44" s="80"/>
      <c r="J44" s="4"/>
      <c r="K44" s="80"/>
      <c r="L44" s="4"/>
      <c r="M44" s="80"/>
      <c r="N44" s="4"/>
      <c r="O44" s="35" t="s">
        <v>9</v>
      </c>
    </row>
    <row r="45" spans="1:15" s="3" customFormat="1" ht="15" x14ac:dyDescent="0.25">
      <c r="C45" s="19"/>
      <c r="D45" s="19" t="s">
        <v>34</v>
      </c>
      <c r="E45" s="80"/>
      <c r="F45" s="4"/>
      <c r="G45" s="80"/>
      <c r="H45" s="4"/>
      <c r="I45" s="80"/>
      <c r="J45" s="4"/>
      <c r="K45" s="80"/>
      <c r="L45" s="4"/>
      <c r="M45" s="80"/>
      <c r="N45" s="4"/>
      <c r="O45" s="35" t="s">
        <v>9</v>
      </c>
    </row>
    <row r="46" spans="1:15" s="3" customFormat="1" ht="15" x14ac:dyDescent="0.25">
      <c r="C46" s="19"/>
      <c r="D46" s="19" t="s">
        <v>33</v>
      </c>
      <c r="E46" s="80"/>
      <c r="F46" s="4"/>
      <c r="G46" s="80"/>
      <c r="H46" s="4"/>
      <c r="I46" s="80"/>
      <c r="J46" s="4"/>
      <c r="K46" s="80"/>
      <c r="L46" s="4"/>
      <c r="M46" s="80"/>
      <c r="N46" s="4"/>
      <c r="O46" s="35" t="s">
        <v>9</v>
      </c>
    </row>
    <row r="47" spans="1:15" s="3" customFormat="1" ht="15" x14ac:dyDescent="0.25">
      <c r="C47" s="19"/>
      <c r="D47" s="19" t="s">
        <v>54</v>
      </c>
      <c r="E47" s="80"/>
      <c r="F47" s="4"/>
      <c r="G47" s="80"/>
      <c r="H47" s="4"/>
      <c r="I47" s="80"/>
      <c r="J47" s="4"/>
      <c r="K47" s="80"/>
      <c r="L47" s="4"/>
      <c r="M47" s="80"/>
      <c r="N47" s="4"/>
      <c r="O47" s="35" t="s">
        <v>9</v>
      </c>
    </row>
    <row r="48" spans="1:15" s="14" customFormat="1" ht="15" x14ac:dyDescent="0.25">
      <c r="C48" s="16" t="s">
        <v>65</v>
      </c>
      <c r="D48" s="16"/>
      <c r="E48" s="17">
        <f>SUM(E49:E53)</f>
        <v>0</v>
      </c>
      <c r="F48" s="18" t="e">
        <f>E48/E60</f>
        <v>#DIV/0!</v>
      </c>
      <c r="G48" s="17">
        <f>SUM(G49:G53)</f>
        <v>0</v>
      </c>
      <c r="H48" s="18" t="e">
        <f>G48/G60</f>
        <v>#DIV/0!</v>
      </c>
      <c r="I48" s="17">
        <f>SUM(I49:I53)</f>
        <v>0</v>
      </c>
      <c r="J48" s="18" t="e">
        <f>I48/I60</f>
        <v>#DIV/0!</v>
      </c>
      <c r="K48" s="17">
        <f>SUM(K49:K53)</f>
        <v>0</v>
      </c>
      <c r="L48" s="18" t="e">
        <f>K48/K60</f>
        <v>#DIV/0!</v>
      </c>
      <c r="M48" s="17">
        <f>SUM(M49:M53)</f>
        <v>0</v>
      </c>
      <c r="N48" s="18" t="e">
        <f>M48/M60</f>
        <v>#DIV/0!</v>
      </c>
    </row>
    <row r="49" spans="1:17" s="3" customFormat="1" ht="15" x14ac:dyDescent="0.25">
      <c r="C49" s="19"/>
      <c r="D49" s="19" t="s">
        <v>32</v>
      </c>
      <c r="E49" s="80"/>
      <c r="F49" s="4"/>
      <c r="G49" s="80"/>
      <c r="H49" s="4"/>
      <c r="I49" s="80"/>
      <c r="J49" s="4"/>
      <c r="K49" s="80"/>
      <c r="L49" s="4"/>
      <c r="M49" s="80"/>
      <c r="N49" s="4"/>
      <c r="O49" s="35" t="s">
        <v>9</v>
      </c>
    </row>
    <row r="50" spans="1:17" s="3" customFormat="1" ht="15" x14ac:dyDescent="0.25">
      <c r="C50" s="19"/>
      <c r="D50" s="19" t="s">
        <v>53</v>
      </c>
      <c r="E50" s="80"/>
      <c r="F50" s="4"/>
      <c r="G50" s="80"/>
      <c r="H50" s="4"/>
      <c r="I50" s="80"/>
      <c r="J50" s="4"/>
      <c r="K50" s="80"/>
      <c r="L50" s="4"/>
      <c r="M50" s="80"/>
      <c r="N50" s="4"/>
      <c r="O50" s="35" t="s">
        <v>9</v>
      </c>
    </row>
    <row r="51" spans="1:17" s="3" customFormat="1" ht="15" x14ac:dyDescent="0.25">
      <c r="C51" s="19"/>
      <c r="D51" s="19" t="s">
        <v>34</v>
      </c>
      <c r="E51" s="80"/>
      <c r="F51" s="4"/>
      <c r="G51" s="80"/>
      <c r="H51" s="4"/>
      <c r="I51" s="80"/>
      <c r="J51" s="4"/>
      <c r="K51" s="80"/>
      <c r="L51" s="4"/>
      <c r="M51" s="80"/>
      <c r="N51" s="4"/>
      <c r="O51" s="35" t="s">
        <v>9</v>
      </c>
    </row>
    <row r="52" spans="1:17" s="3" customFormat="1" ht="15" x14ac:dyDescent="0.25">
      <c r="C52" s="19"/>
      <c r="D52" s="19" t="s">
        <v>33</v>
      </c>
      <c r="E52" s="80"/>
      <c r="F52" s="4"/>
      <c r="G52" s="80"/>
      <c r="H52" s="4"/>
      <c r="I52" s="80"/>
      <c r="J52" s="4"/>
      <c r="K52" s="80"/>
      <c r="L52" s="4"/>
      <c r="M52" s="80"/>
      <c r="N52" s="4"/>
      <c r="O52" s="35" t="s">
        <v>9</v>
      </c>
    </row>
    <row r="53" spans="1:17" s="3" customFormat="1" ht="15" x14ac:dyDescent="0.25">
      <c r="C53" s="19"/>
      <c r="D53" s="19" t="s">
        <v>54</v>
      </c>
      <c r="E53" s="80"/>
      <c r="F53" s="4"/>
      <c r="G53" s="80"/>
      <c r="H53" s="4"/>
      <c r="I53" s="80"/>
      <c r="J53" s="4"/>
      <c r="K53" s="80"/>
      <c r="L53" s="4"/>
      <c r="M53" s="80"/>
      <c r="N53" s="4"/>
      <c r="O53" s="35" t="s">
        <v>9</v>
      </c>
    </row>
    <row r="54" spans="1:17" s="3" customFormat="1" ht="15" x14ac:dyDescent="0.25">
      <c r="A54" s="14"/>
      <c r="B54" s="14"/>
      <c r="C54" s="16" t="s">
        <v>83</v>
      </c>
      <c r="D54" s="16"/>
      <c r="E54" s="17">
        <f>SUM(E55:E59)</f>
        <v>0</v>
      </c>
      <c r="F54" s="18" t="e">
        <f>E54/E60</f>
        <v>#DIV/0!</v>
      </c>
      <c r="G54" s="17">
        <f>SUM(G55:G59)</f>
        <v>0</v>
      </c>
      <c r="H54" s="18" t="e">
        <f>G54/G60</f>
        <v>#DIV/0!</v>
      </c>
      <c r="I54" s="17">
        <f>SUM(I55:I59)</f>
        <v>0</v>
      </c>
      <c r="J54" s="18" t="e">
        <f>I54/I60</f>
        <v>#DIV/0!</v>
      </c>
      <c r="K54" s="17">
        <f>SUM(K55:K59)</f>
        <v>0</v>
      </c>
      <c r="L54" s="18" t="e">
        <f>K54/K60</f>
        <v>#DIV/0!</v>
      </c>
      <c r="M54" s="17">
        <f>SUM(M55:M59)</f>
        <v>0</v>
      </c>
      <c r="N54" s="18" t="e">
        <f>M54/M60</f>
        <v>#DIV/0!</v>
      </c>
      <c r="O54" s="14"/>
      <c r="P54" s="14"/>
      <c r="Q54" s="14"/>
    </row>
    <row r="55" spans="1:17" s="3" customFormat="1" ht="15" x14ac:dyDescent="0.25">
      <c r="C55" s="19"/>
      <c r="D55" s="19" t="s">
        <v>32</v>
      </c>
      <c r="E55" s="80"/>
      <c r="F55" s="4"/>
      <c r="G55" s="80"/>
      <c r="H55" s="4"/>
      <c r="I55" s="80"/>
      <c r="J55" s="4"/>
      <c r="K55" s="80"/>
      <c r="L55" s="4"/>
      <c r="M55" s="80"/>
      <c r="N55" s="4"/>
      <c r="O55" s="35" t="s">
        <v>9</v>
      </c>
    </row>
    <row r="56" spans="1:17" s="3" customFormat="1" ht="15" x14ac:dyDescent="0.25">
      <c r="C56" s="19"/>
      <c r="D56" s="19" t="s">
        <v>53</v>
      </c>
      <c r="E56" s="80"/>
      <c r="F56" s="4"/>
      <c r="G56" s="80"/>
      <c r="H56" s="4"/>
      <c r="I56" s="80"/>
      <c r="J56" s="4"/>
      <c r="K56" s="80"/>
      <c r="L56" s="4"/>
      <c r="M56" s="80"/>
      <c r="N56" s="4"/>
      <c r="O56" s="35" t="s">
        <v>9</v>
      </c>
    </row>
    <row r="57" spans="1:17" s="3" customFormat="1" ht="15" x14ac:dyDescent="0.25">
      <c r="C57" s="19"/>
      <c r="D57" s="19" t="s">
        <v>34</v>
      </c>
      <c r="E57" s="80"/>
      <c r="F57" s="4"/>
      <c r="G57" s="80"/>
      <c r="H57" s="4"/>
      <c r="I57" s="80"/>
      <c r="J57" s="4"/>
      <c r="K57" s="80"/>
      <c r="L57" s="4"/>
      <c r="M57" s="80"/>
      <c r="N57" s="4"/>
      <c r="O57" s="35" t="s">
        <v>9</v>
      </c>
    </row>
    <row r="58" spans="1:17" s="3" customFormat="1" ht="15" x14ac:dyDescent="0.25">
      <c r="C58" s="19"/>
      <c r="D58" s="19" t="s">
        <v>33</v>
      </c>
      <c r="E58" s="80"/>
      <c r="F58" s="4"/>
      <c r="G58" s="80"/>
      <c r="H58" s="4"/>
      <c r="I58" s="80"/>
      <c r="J58" s="4"/>
      <c r="K58" s="80"/>
      <c r="L58" s="4"/>
      <c r="M58" s="80"/>
      <c r="N58" s="4"/>
      <c r="O58" s="35" t="s">
        <v>9</v>
      </c>
    </row>
    <row r="59" spans="1:17" s="3" customFormat="1" ht="15" x14ac:dyDescent="0.25">
      <c r="C59" s="19"/>
      <c r="D59" s="19" t="s">
        <v>54</v>
      </c>
      <c r="E59" s="80"/>
      <c r="F59" s="4"/>
      <c r="G59" s="80"/>
      <c r="H59" s="4"/>
      <c r="I59" s="80"/>
      <c r="J59" s="4"/>
      <c r="K59" s="80"/>
      <c r="L59" s="21"/>
      <c r="M59" s="80"/>
      <c r="N59" s="21"/>
      <c r="O59" s="35" t="s">
        <v>9</v>
      </c>
    </row>
    <row r="60" spans="1:17" s="2" customFormat="1" ht="15.75" thickBot="1" x14ac:dyDescent="0.3">
      <c r="B60" s="2" t="s">
        <v>101</v>
      </c>
      <c r="E60" s="58">
        <f>E36+E42+E48+E54</f>
        <v>0</v>
      </c>
      <c r="F60" s="57" t="e">
        <f>E60/E60</f>
        <v>#DIV/0!</v>
      </c>
      <c r="G60" s="58">
        <f t="shared" ref="G60" si="3">G36+G42+G48+G54</f>
        <v>0</v>
      </c>
      <c r="H60" s="57" t="e">
        <f>G60/G60</f>
        <v>#DIV/0!</v>
      </c>
      <c r="I60" s="58">
        <f t="shared" ref="I60" si="4">I36+I42+I48+I54</f>
        <v>0</v>
      </c>
      <c r="J60" s="57" t="e">
        <f>I60/I60</f>
        <v>#DIV/0!</v>
      </c>
      <c r="K60" s="58">
        <f t="shared" ref="K60" si="5">K36+K42+K48+K54</f>
        <v>0</v>
      </c>
      <c r="L60" s="57" t="e">
        <f>K60/K60</f>
        <v>#DIV/0!</v>
      </c>
      <c r="M60" s="58">
        <f t="shared" ref="M60" si="6">M36+M42+M48+M54</f>
        <v>0</v>
      </c>
      <c r="N60" s="57" t="e">
        <f>M60/M60</f>
        <v>#DIV/0!</v>
      </c>
    </row>
    <row r="61" spans="1:17" s="3" customFormat="1" ht="15.75" thickTop="1" x14ac:dyDescent="0.25">
      <c r="E61" s="22"/>
      <c r="F61" s="4"/>
      <c r="G61" s="22"/>
      <c r="H61" s="4"/>
      <c r="I61" s="22"/>
      <c r="J61" s="4"/>
      <c r="K61" s="22"/>
      <c r="L61" s="4"/>
      <c r="M61" s="22"/>
      <c r="N61" s="4"/>
    </row>
    <row r="62" spans="1:17" s="3" customFormat="1" ht="15" x14ac:dyDescent="0.25">
      <c r="A62" s="2"/>
      <c r="B62" s="2" t="s">
        <v>102</v>
      </c>
      <c r="C62" s="2"/>
      <c r="G62" s="54"/>
      <c r="H62" s="54"/>
      <c r="I62" s="54"/>
      <c r="J62" s="54"/>
      <c r="K62" s="54"/>
      <c r="L62" s="54"/>
      <c r="M62" s="54"/>
      <c r="N62" s="54"/>
    </row>
    <row r="63" spans="1:17" s="14" customFormat="1" ht="15" x14ac:dyDescent="0.25">
      <c r="C63" s="16" t="s">
        <v>63</v>
      </c>
      <c r="D63" s="16"/>
      <c r="E63" s="17">
        <f>SUM(E64:E68)</f>
        <v>0</v>
      </c>
      <c r="F63" s="18" t="e">
        <f>E63/E87</f>
        <v>#DIV/0!</v>
      </c>
      <c r="G63" s="17">
        <f>SUM(G64:G68)</f>
        <v>0</v>
      </c>
      <c r="H63" s="18" t="e">
        <f>G63/G87</f>
        <v>#DIV/0!</v>
      </c>
      <c r="I63" s="17">
        <f>SUM(I64:I68)</f>
        <v>0</v>
      </c>
      <c r="J63" s="18" t="e">
        <f>I63/I87</f>
        <v>#DIV/0!</v>
      </c>
      <c r="K63" s="17">
        <f>SUM(K64:K68)</f>
        <v>0</v>
      </c>
      <c r="L63" s="18" t="e">
        <f>K63/K87</f>
        <v>#DIV/0!</v>
      </c>
      <c r="M63" s="17">
        <f>SUM(M64:M68)</f>
        <v>0</v>
      </c>
      <c r="N63" s="18" t="e">
        <f>M63/M87</f>
        <v>#DIV/0!</v>
      </c>
    </row>
    <row r="64" spans="1:17" s="3" customFormat="1" ht="15" x14ac:dyDescent="0.25">
      <c r="C64" s="19"/>
      <c r="D64" s="19" t="s">
        <v>32</v>
      </c>
      <c r="E64" s="80"/>
      <c r="F64" s="4"/>
      <c r="G64" s="80"/>
      <c r="H64" s="4"/>
      <c r="I64" s="80"/>
      <c r="J64" s="4"/>
      <c r="K64" s="80"/>
      <c r="L64" s="4"/>
      <c r="M64" s="80"/>
      <c r="N64" s="4"/>
      <c r="O64" s="35" t="s">
        <v>9</v>
      </c>
    </row>
    <row r="65" spans="3:15" s="3" customFormat="1" ht="15" x14ac:dyDescent="0.25">
      <c r="C65" s="19"/>
      <c r="D65" s="19" t="s">
        <v>53</v>
      </c>
      <c r="E65" s="80"/>
      <c r="F65" s="4"/>
      <c r="G65" s="80"/>
      <c r="H65" s="4"/>
      <c r="I65" s="80"/>
      <c r="J65" s="4"/>
      <c r="K65" s="80"/>
      <c r="L65" s="4"/>
      <c r="M65" s="80"/>
      <c r="N65" s="4"/>
      <c r="O65" s="35" t="s">
        <v>9</v>
      </c>
    </row>
    <row r="66" spans="3:15" s="3" customFormat="1" ht="15" x14ac:dyDescent="0.25">
      <c r="C66" s="19"/>
      <c r="D66" s="19" t="s">
        <v>34</v>
      </c>
      <c r="E66" s="80"/>
      <c r="F66" s="4"/>
      <c r="G66" s="80"/>
      <c r="H66" s="4"/>
      <c r="I66" s="80"/>
      <c r="J66" s="4"/>
      <c r="K66" s="80"/>
      <c r="L66" s="4"/>
      <c r="M66" s="80"/>
      <c r="N66" s="4"/>
      <c r="O66" s="35" t="s">
        <v>9</v>
      </c>
    </row>
    <row r="67" spans="3:15" s="3" customFormat="1" ht="15" x14ac:dyDescent="0.25">
      <c r="C67" s="19"/>
      <c r="D67" s="19" t="s">
        <v>33</v>
      </c>
      <c r="E67" s="80"/>
      <c r="F67" s="4"/>
      <c r="G67" s="80"/>
      <c r="H67" s="4"/>
      <c r="I67" s="80"/>
      <c r="J67" s="4"/>
      <c r="K67" s="80"/>
      <c r="L67" s="4"/>
      <c r="M67" s="80"/>
      <c r="N67" s="4"/>
      <c r="O67" s="35" t="s">
        <v>9</v>
      </c>
    </row>
    <row r="68" spans="3:15" s="3" customFormat="1" ht="15" x14ac:dyDescent="0.25">
      <c r="C68" s="19"/>
      <c r="D68" s="19" t="s">
        <v>54</v>
      </c>
      <c r="E68" s="80"/>
      <c r="F68" s="4"/>
      <c r="G68" s="80"/>
      <c r="H68" s="4"/>
      <c r="I68" s="80"/>
      <c r="J68" s="4"/>
      <c r="K68" s="80"/>
      <c r="L68" s="4"/>
      <c r="M68" s="80"/>
      <c r="N68" s="4"/>
      <c r="O68" s="35" t="s">
        <v>9</v>
      </c>
    </row>
    <row r="69" spans="3:15" s="14" customFormat="1" ht="15" x14ac:dyDescent="0.25">
      <c r="C69" s="16" t="s">
        <v>64</v>
      </c>
      <c r="D69" s="16"/>
      <c r="E69" s="17">
        <f>SUM(E70:E74)</f>
        <v>0</v>
      </c>
      <c r="F69" s="18" t="e">
        <f>E69/E87</f>
        <v>#DIV/0!</v>
      </c>
      <c r="G69" s="17">
        <f>SUM(G70:G74)</f>
        <v>0</v>
      </c>
      <c r="H69" s="18" t="e">
        <f>G69/G87</f>
        <v>#DIV/0!</v>
      </c>
      <c r="I69" s="17">
        <f>SUM(I70:I74)</f>
        <v>0</v>
      </c>
      <c r="J69" s="18" t="e">
        <f>I69/I87</f>
        <v>#DIV/0!</v>
      </c>
      <c r="K69" s="17">
        <f>SUM(K70:K74)</f>
        <v>0</v>
      </c>
      <c r="L69" s="18" t="e">
        <f>K69/K87</f>
        <v>#DIV/0!</v>
      </c>
      <c r="M69" s="17">
        <f>SUM(M70:M74)</f>
        <v>0</v>
      </c>
      <c r="N69" s="18" t="e">
        <f>M69/M87</f>
        <v>#DIV/0!</v>
      </c>
    </row>
    <row r="70" spans="3:15" s="3" customFormat="1" ht="15" x14ac:dyDescent="0.25">
      <c r="C70" s="19"/>
      <c r="D70" s="19" t="s">
        <v>32</v>
      </c>
      <c r="E70" s="80"/>
      <c r="F70" s="4"/>
      <c r="G70" s="80"/>
      <c r="H70" s="4"/>
      <c r="I70" s="80"/>
      <c r="J70" s="4"/>
      <c r="K70" s="80"/>
      <c r="L70" s="4"/>
      <c r="M70" s="80"/>
      <c r="N70" s="4"/>
      <c r="O70" s="35" t="s">
        <v>9</v>
      </c>
    </row>
    <row r="71" spans="3:15" s="3" customFormat="1" ht="15" x14ac:dyDescent="0.25">
      <c r="C71" s="19"/>
      <c r="D71" s="19" t="s">
        <v>53</v>
      </c>
      <c r="E71" s="80"/>
      <c r="F71" s="4"/>
      <c r="G71" s="80"/>
      <c r="H71" s="4"/>
      <c r="I71" s="80"/>
      <c r="J71" s="4"/>
      <c r="K71" s="80"/>
      <c r="L71" s="4"/>
      <c r="M71" s="80"/>
      <c r="N71" s="4"/>
      <c r="O71" s="35" t="s">
        <v>9</v>
      </c>
    </row>
    <row r="72" spans="3:15" s="3" customFormat="1" ht="15" x14ac:dyDescent="0.25">
      <c r="C72" s="19"/>
      <c r="D72" s="19" t="s">
        <v>34</v>
      </c>
      <c r="E72" s="80"/>
      <c r="F72" s="4"/>
      <c r="G72" s="80"/>
      <c r="H72" s="4"/>
      <c r="I72" s="80"/>
      <c r="J72" s="4"/>
      <c r="K72" s="80"/>
      <c r="L72" s="4"/>
      <c r="M72" s="80"/>
      <c r="N72" s="4"/>
      <c r="O72" s="35" t="s">
        <v>9</v>
      </c>
    </row>
    <row r="73" spans="3:15" s="3" customFormat="1" ht="15" x14ac:dyDescent="0.25">
      <c r="C73" s="19"/>
      <c r="D73" s="19" t="s">
        <v>33</v>
      </c>
      <c r="E73" s="80"/>
      <c r="F73" s="4"/>
      <c r="G73" s="80"/>
      <c r="H73" s="4"/>
      <c r="I73" s="80"/>
      <c r="J73" s="4"/>
      <c r="K73" s="80"/>
      <c r="L73" s="4"/>
      <c r="M73" s="80"/>
      <c r="N73" s="4"/>
      <c r="O73" s="35" t="s">
        <v>9</v>
      </c>
    </row>
    <row r="74" spans="3:15" s="3" customFormat="1" ht="15" x14ac:dyDescent="0.25">
      <c r="C74" s="19"/>
      <c r="D74" s="19" t="s">
        <v>54</v>
      </c>
      <c r="E74" s="80"/>
      <c r="F74" s="4"/>
      <c r="G74" s="80"/>
      <c r="H74" s="4"/>
      <c r="I74" s="80"/>
      <c r="J74" s="4"/>
      <c r="K74" s="80"/>
      <c r="L74" s="4"/>
      <c r="M74" s="80"/>
      <c r="N74" s="4"/>
      <c r="O74" s="35" t="s">
        <v>9</v>
      </c>
    </row>
    <row r="75" spans="3:15" s="14" customFormat="1" ht="15" x14ac:dyDescent="0.25">
      <c r="C75" s="16" t="s">
        <v>65</v>
      </c>
      <c r="D75" s="16"/>
      <c r="E75" s="17">
        <f>SUM(E76:E80)</f>
        <v>0</v>
      </c>
      <c r="F75" s="18" t="e">
        <f>E75/E87</f>
        <v>#DIV/0!</v>
      </c>
      <c r="G75" s="17">
        <f>SUM(G76:G80)</f>
        <v>0</v>
      </c>
      <c r="H75" s="18" t="e">
        <f>G75/G87</f>
        <v>#DIV/0!</v>
      </c>
      <c r="I75" s="17">
        <f>SUM(I76:I80)</f>
        <v>0</v>
      </c>
      <c r="J75" s="18" t="e">
        <f>I75/I87</f>
        <v>#DIV/0!</v>
      </c>
      <c r="K75" s="17">
        <f>SUM(K76:K80)</f>
        <v>0</v>
      </c>
      <c r="L75" s="18" t="e">
        <f>K75/K87</f>
        <v>#DIV/0!</v>
      </c>
      <c r="M75" s="17">
        <f>SUM(M76:M80)</f>
        <v>0</v>
      </c>
      <c r="N75" s="18" t="e">
        <f>M75/M87</f>
        <v>#DIV/0!</v>
      </c>
    </row>
    <row r="76" spans="3:15" s="3" customFormat="1" ht="15" x14ac:dyDescent="0.25">
      <c r="C76" s="19"/>
      <c r="D76" s="19" t="s">
        <v>32</v>
      </c>
      <c r="E76" s="80"/>
      <c r="F76" s="4"/>
      <c r="G76" s="80"/>
      <c r="H76" s="4"/>
      <c r="I76" s="80"/>
      <c r="J76" s="4"/>
      <c r="K76" s="80"/>
      <c r="L76" s="4"/>
      <c r="M76" s="80"/>
      <c r="N76" s="4"/>
      <c r="O76" s="35" t="s">
        <v>9</v>
      </c>
    </row>
    <row r="77" spans="3:15" s="3" customFormat="1" ht="15" x14ac:dyDescent="0.25">
      <c r="C77" s="19"/>
      <c r="D77" s="19" t="s">
        <v>53</v>
      </c>
      <c r="E77" s="80"/>
      <c r="F77" s="4"/>
      <c r="G77" s="80"/>
      <c r="H77" s="4"/>
      <c r="I77" s="80"/>
      <c r="J77" s="4"/>
      <c r="K77" s="80"/>
      <c r="L77" s="4"/>
      <c r="M77" s="80"/>
      <c r="N77" s="4"/>
      <c r="O77" s="35" t="s">
        <v>9</v>
      </c>
    </row>
    <row r="78" spans="3:15" s="3" customFormat="1" ht="15" x14ac:dyDescent="0.25">
      <c r="C78" s="19"/>
      <c r="D78" s="19" t="s">
        <v>34</v>
      </c>
      <c r="E78" s="80"/>
      <c r="F78" s="4"/>
      <c r="G78" s="80"/>
      <c r="H78" s="4"/>
      <c r="I78" s="80"/>
      <c r="J78" s="4"/>
      <c r="K78" s="80"/>
      <c r="L78" s="4"/>
      <c r="M78" s="80"/>
      <c r="N78" s="4"/>
      <c r="O78" s="35" t="s">
        <v>9</v>
      </c>
    </row>
    <row r="79" spans="3:15" s="3" customFormat="1" ht="15" x14ac:dyDescent="0.25">
      <c r="C79" s="19"/>
      <c r="D79" s="19" t="s">
        <v>33</v>
      </c>
      <c r="E79" s="80"/>
      <c r="F79" s="4"/>
      <c r="G79" s="80"/>
      <c r="H79" s="4"/>
      <c r="I79" s="80"/>
      <c r="J79" s="4"/>
      <c r="K79" s="80"/>
      <c r="L79" s="4"/>
      <c r="M79" s="80"/>
      <c r="N79" s="4"/>
      <c r="O79" s="35" t="s">
        <v>9</v>
      </c>
    </row>
    <row r="80" spans="3:15" s="3" customFormat="1" ht="15" x14ac:dyDescent="0.25">
      <c r="C80" s="19"/>
      <c r="D80" s="19" t="s">
        <v>54</v>
      </c>
      <c r="E80" s="80"/>
      <c r="F80" s="4"/>
      <c r="G80" s="80"/>
      <c r="H80" s="4"/>
      <c r="I80" s="80"/>
      <c r="J80" s="4"/>
      <c r="K80" s="80"/>
      <c r="L80" s="4"/>
      <c r="M80" s="80"/>
      <c r="N80" s="4"/>
      <c r="O80" s="35" t="s">
        <v>9</v>
      </c>
    </row>
    <row r="81" spans="1:17" s="3" customFormat="1" ht="15" x14ac:dyDescent="0.25">
      <c r="A81" s="14"/>
      <c r="B81" s="14"/>
      <c r="C81" s="16" t="s">
        <v>82</v>
      </c>
      <c r="D81" s="16"/>
      <c r="E81" s="17">
        <f>SUM(E82:E86)</f>
        <v>0</v>
      </c>
      <c r="F81" s="18" t="e">
        <f>E81/E87</f>
        <v>#DIV/0!</v>
      </c>
      <c r="G81" s="17">
        <f>SUM(G82:G86)</f>
        <v>0</v>
      </c>
      <c r="H81" s="18" t="e">
        <f>G81/G87</f>
        <v>#DIV/0!</v>
      </c>
      <c r="I81" s="17">
        <f>SUM(I82:I86)</f>
        <v>0</v>
      </c>
      <c r="J81" s="18" t="e">
        <f>I81/I87</f>
        <v>#DIV/0!</v>
      </c>
      <c r="K81" s="17">
        <f>SUM(K82:K86)</f>
        <v>0</v>
      </c>
      <c r="L81" s="18" t="e">
        <f>K81/K87</f>
        <v>#DIV/0!</v>
      </c>
      <c r="M81" s="17">
        <f>SUM(M82:M86)</f>
        <v>0</v>
      </c>
      <c r="N81" s="18" t="e">
        <f>M81/M87</f>
        <v>#DIV/0!</v>
      </c>
      <c r="O81" s="14"/>
      <c r="P81" s="14"/>
      <c r="Q81" s="14"/>
    </row>
    <row r="82" spans="1:17" s="3" customFormat="1" ht="15" x14ac:dyDescent="0.25">
      <c r="C82" s="19"/>
      <c r="D82" s="19" t="s">
        <v>32</v>
      </c>
      <c r="E82" s="80"/>
      <c r="F82" s="4"/>
      <c r="G82" s="80"/>
      <c r="H82" s="4"/>
      <c r="I82" s="80"/>
      <c r="J82" s="4"/>
      <c r="K82" s="80"/>
      <c r="L82" s="4"/>
      <c r="M82" s="80"/>
      <c r="N82" s="4"/>
      <c r="O82" s="35" t="s">
        <v>9</v>
      </c>
    </row>
    <row r="83" spans="1:17" s="3" customFormat="1" ht="15" x14ac:dyDescent="0.25">
      <c r="C83" s="19"/>
      <c r="D83" s="19" t="s">
        <v>53</v>
      </c>
      <c r="E83" s="80"/>
      <c r="F83" s="4"/>
      <c r="G83" s="80"/>
      <c r="H83" s="4"/>
      <c r="I83" s="80"/>
      <c r="J83" s="4"/>
      <c r="K83" s="80"/>
      <c r="L83" s="4"/>
      <c r="M83" s="80"/>
      <c r="N83" s="4"/>
      <c r="O83" s="35" t="s">
        <v>9</v>
      </c>
    </row>
    <row r="84" spans="1:17" s="3" customFormat="1" ht="15" x14ac:dyDescent="0.25">
      <c r="C84" s="19"/>
      <c r="D84" s="19" t="s">
        <v>34</v>
      </c>
      <c r="E84" s="80"/>
      <c r="F84" s="4"/>
      <c r="G84" s="80"/>
      <c r="H84" s="4"/>
      <c r="I84" s="80"/>
      <c r="J84" s="4"/>
      <c r="K84" s="80"/>
      <c r="L84" s="4"/>
      <c r="M84" s="80"/>
      <c r="N84" s="4"/>
      <c r="O84" s="35" t="s">
        <v>9</v>
      </c>
    </row>
    <row r="85" spans="1:17" s="3" customFormat="1" ht="15" x14ac:dyDescent="0.25">
      <c r="C85" s="19"/>
      <c r="D85" s="19" t="s">
        <v>33</v>
      </c>
      <c r="E85" s="80"/>
      <c r="F85" s="4"/>
      <c r="G85" s="80"/>
      <c r="H85" s="4"/>
      <c r="I85" s="80"/>
      <c r="J85" s="4"/>
      <c r="K85" s="80"/>
      <c r="L85" s="4"/>
      <c r="M85" s="80"/>
      <c r="N85" s="4"/>
      <c r="O85" s="35" t="s">
        <v>9</v>
      </c>
    </row>
    <row r="86" spans="1:17" s="3" customFormat="1" ht="15" x14ac:dyDescent="0.25">
      <c r="C86" s="19"/>
      <c r="D86" s="19" t="s">
        <v>54</v>
      </c>
      <c r="E86" s="80"/>
      <c r="F86" s="4"/>
      <c r="G86" s="80"/>
      <c r="H86" s="4"/>
      <c r="I86" s="80"/>
      <c r="J86" s="4"/>
      <c r="K86" s="80"/>
      <c r="L86" s="21"/>
      <c r="M86" s="80"/>
      <c r="N86" s="21"/>
      <c r="O86" s="35" t="s">
        <v>9</v>
      </c>
    </row>
    <row r="87" spans="1:17" s="2" customFormat="1" ht="15.75" thickBot="1" x14ac:dyDescent="0.3">
      <c r="B87" s="2" t="s">
        <v>98</v>
      </c>
      <c r="E87" s="58">
        <f>E63+E69+E75+E81</f>
        <v>0</v>
      </c>
      <c r="F87" s="57" t="e">
        <f>E87/E87</f>
        <v>#DIV/0!</v>
      </c>
      <c r="G87" s="58">
        <f t="shared" ref="G87" si="7">G63+G69+G75+G81</f>
        <v>0</v>
      </c>
      <c r="H87" s="57" t="e">
        <f>G87/G87</f>
        <v>#DIV/0!</v>
      </c>
      <c r="I87" s="58">
        <f t="shared" ref="I87" si="8">I63+I69+I75+I81</f>
        <v>0</v>
      </c>
      <c r="J87" s="57" t="e">
        <f>I87/I87</f>
        <v>#DIV/0!</v>
      </c>
      <c r="K87" s="58">
        <f t="shared" ref="K87" si="9">K63+K69+K75+K81</f>
        <v>0</v>
      </c>
      <c r="L87" s="57" t="e">
        <f>K87/K87</f>
        <v>#DIV/0!</v>
      </c>
      <c r="M87" s="58">
        <f t="shared" ref="M87" si="10">M63+M69+M75+M81</f>
        <v>0</v>
      </c>
      <c r="N87" s="57" t="e">
        <f>M87/M87</f>
        <v>#DIV/0!</v>
      </c>
    </row>
    <row r="88" spans="1:17" s="3" customFormat="1" ht="15.75" thickTop="1" x14ac:dyDescent="0.25">
      <c r="E88" s="22"/>
      <c r="F88" s="4"/>
      <c r="G88" s="22"/>
      <c r="H88" s="4"/>
      <c r="I88" s="22"/>
      <c r="J88" s="4"/>
      <c r="K88" s="22"/>
      <c r="L88" s="4"/>
      <c r="M88" s="22"/>
      <c r="N88" s="4"/>
    </row>
    <row r="89" spans="1:17" s="3" customFormat="1" ht="15" x14ac:dyDescent="0.25">
      <c r="A89" s="2"/>
      <c r="B89" s="2" t="s">
        <v>20</v>
      </c>
      <c r="C89" s="2"/>
      <c r="E89" s="15"/>
      <c r="F89" s="4"/>
      <c r="G89" s="15"/>
      <c r="H89" s="4"/>
      <c r="I89" s="15"/>
      <c r="J89" s="4"/>
      <c r="K89" s="15"/>
      <c r="L89" s="4"/>
      <c r="M89" s="15"/>
      <c r="N89" s="4"/>
    </row>
    <row r="90" spans="1:17" s="14" customFormat="1" ht="15" x14ac:dyDescent="0.25">
      <c r="C90" s="16" t="s">
        <v>2</v>
      </c>
      <c r="D90" s="16"/>
      <c r="E90" s="17">
        <f>SUM(E91:E95)</f>
        <v>10500</v>
      </c>
      <c r="F90" s="18">
        <f>E90/E108</f>
        <v>0.74204946996466437</v>
      </c>
      <c r="G90" s="17">
        <f>SUM(G91:G95)</f>
        <v>10500</v>
      </c>
      <c r="H90" s="18">
        <f>G90/G108</f>
        <v>0.74204946996466437</v>
      </c>
      <c r="I90" s="17">
        <f>SUM(I91:I95)</f>
        <v>10500</v>
      </c>
      <c r="J90" s="18">
        <f>I90/I108</f>
        <v>0.74204946996466437</v>
      </c>
      <c r="K90" s="17">
        <f>SUM(K91:K95)</f>
        <v>10500</v>
      </c>
      <c r="L90" s="18">
        <f>K90/K108</f>
        <v>0.74204946996466437</v>
      </c>
      <c r="M90" s="17">
        <f>SUM(M91:M95)</f>
        <v>10500</v>
      </c>
      <c r="N90" s="18">
        <f>M90/M108</f>
        <v>0.74204946996466437</v>
      </c>
    </row>
    <row r="91" spans="1:17" s="3" customFormat="1" ht="15" x14ac:dyDescent="0.25">
      <c r="C91" s="19"/>
      <c r="D91" s="19" t="s">
        <v>32</v>
      </c>
      <c r="E91" s="80">
        <v>1000</v>
      </c>
      <c r="F91" s="4"/>
      <c r="G91" s="80">
        <v>1000</v>
      </c>
      <c r="H91" s="4"/>
      <c r="I91" s="80">
        <v>1000</v>
      </c>
      <c r="J91" s="4"/>
      <c r="K91" s="80">
        <v>1000</v>
      </c>
      <c r="L91" s="4"/>
      <c r="M91" s="80">
        <v>1000</v>
      </c>
      <c r="N91" s="4"/>
      <c r="O91" s="35" t="s">
        <v>9</v>
      </c>
    </row>
    <row r="92" spans="1:17" s="3" customFormat="1" ht="15" x14ac:dyDescent="0.25">
      <c r="C92" s="19"/>
      <c r="D92" s="19" t="s">
        <v>53</v>
      </c>
      <c r="E92" s="80">
        <v>4000</v>
      </c>
      <c r="F92" s="4"/>
      <c r="G92" s="80">
        <v>4000</v>
      </c>
      <c r="H92" s="4"/>
      <c r="I92" s="80">
        <v>4000</v>
      </c>
      <c r="J92" s="4"/>
      <c r="K92" s="80">
        <v>4000</v>
      </c>
      <c r="L92" s="4"/>
      <c r="M92" s="80">
        <v>4000</v>
      </c>
      <c r="N92" s="4"/>
      <c r="O92" s="35" t="s">
        <v>9</v>
      </c>
    </row>
    <row r="93" spans="1:17" s="3" customFormat="1" ht="15" x14ac:dyDescent="0.25">
      <c r="C93" s="19"/>
      <c r="D93" s="19" t="s">
        <v>34</v>
      </c>
      <c r="E93" s="80">
        <v>5000</v>
      </c>
      <c r="F93" s="4"/>
      <c r="G93" s="80">
        <v>5000</v>
      </c>
      <c r="H93" s="4"/>
      <c r="I93" s="80">
        <v>5000</v>
      </c>
      <c r="J93" s="4"/>
      <c r="K93" s="80">
        <v>5000</v>
      </c>
      <c r="L93" s="4"/>
      <c r="M93" s="80">
        <v>5000</v>
      </c>
      <c r="N93" s="4"/>
      <c r="O93" s="35" t="s">
        <v>9</v>
      </c>
    </row>
    <row r="94" spans="1:17" s="3" customFormat="1" ht="15" x14ac:dyDescent="0.25">
      <c r="C94" s="19"/>
      <c r="D94" s="19" t="s">
        <v>33</v>
      </c>
      <c r="E94" s="80">
        <v>200</v>
      </c>
      <c r="F94" s="4"/>
      <c r="G94" s="80">
        <v>200</v>
      </c>
      <c r="H94" s="4"/>
      <c r="I94" s="80">
        <v>200</v>
      </c>
      <c r="J94" s="4"/>
      <c r="K94" s="80">
        <v>200</v>
      </c>
      <c r="L94" s="4"/>
      <c r="M94" s="80">
        <v>200</v>
      </c>
      <c r="N94" s="4"/>
      <c r="O94" s="35" t="s">
        <v>9</v>
      </c>
    </row>
    <row r="95" spans="1:17" s="3" customFormat="1" ht="15" x14ac:dyDescent="0.25">
      <c r="C95" s="19"/>
      <c r="D95" s="19" t="s">
        <v>54</v>
      </c>
      <c r="E95" s="80">
        <v>300</v>
      </c>
      <c r="F95" s="4"/>
      <c r="G95" s="80">
        <v>300</v>
      </c>
      <c r="H95" s="4"/>
      <c r="I95" s="80">
        <v>300</v>
      </c>
      <c r="J95" s="4"/>
      <c r="K95" s="80">
        <v>300</v>
      </c>
      <c r="L95" s="4"/>
      <c r="M95" s="80">
        <v>300</v>
      </c>
      <c r="N95" s="4"/>
      <c r="O95" s="35" t="s">
        <v>9</v>
      </c>
    </row>
    <row r="96" spans="1:17" s="14" customFormat="1" ht="15" x14ac:dyDescent="0.25">
      <c r="C96" s="16" t="s">
        <v>1</v>
      </c>
      <c r="D96" s="16"/>
      <c r="E96" s="17">
        <f>SUM(E97:E101)</f>
        <v>1750</v>
      </c>
      <c r="F96" s="18">
        <f>E96/E108</f>
        <v>0.12367491166077739</v>
      </c>
      <c r="G96" s="17">
        <f>SUM(G97:G101)</f>
        <v>1750</v>
      </c>
      <c r="H96" s="18">
        <f>G96/G108</f>
        <v>0.12367491166077739</v>
      </c>
      <c r="I96" s="17">
        <f>SUM(I97:I101)</f>
        <v>1750</v>
      </c>
      <c r="J96" s="18">
        <f>I96/I108</f>
        <v>0.12367491166077739</v>
      </c>
      <c r="K96" s="17">
        <f>SUM(K97:K101)</f>
        <v>1750</v>
      </c>
      <c r="L96" s="18">
        <f>K96/K108</f>
        <v>0.12367491166077739</v>
      </c>
      <c r="M96" s="17">
        <f>SUM(M97:M101)</f>
        <v>1750</v>
      </c>
      <c r="N96" s="18">
        <f>M96/M108</f>
        <v>0.12367491166077739</v>
      </c>
    </row>
    <row r="97" spans="2:15" s="3" customFormat="1" ht="15" x14ac:dyDescent="0.25">
      <c r="C97" s="19"/>
      <c r="D97" s="19" t="s">
        <v>32</v>
      </c>
      <c r="E97" s="80">
        <v>100</v>
      </c>
      <c r="F97" s="4"/>
      <c r="G97" s="80">
        <v>100</v>
      </c>
      <c r="H97" s="4"/>
      <c r="I97" s="80">
        <v>100</v>
      </c>
      <c r="J97" s="4"/>
      <c r="K97" s="80">
        <v>100</v>
      </c>
      <c r="L97" s="4"/>
      <c r="M97" s="80">
        <v>100</v>
      </c>
      <c r="N97" s="4"/>
      <c r="O97" s="35" t="s">
        <v>9</v>
      </c>
    </row>
    <row r="98" spans="2:15" s="3" customFormat="1" ht="15" x14ac:dyDescent="0.25">
      <c r="C98" s="19"/>
      <c r="D98" s="19" t="s">
        <v>53</v>
      </c>
      <c r="E98" s="80">
        <v>400</v>
      </c>
      <c r="F98" s="4"/>
      <c r="G98" s="80">
        <v>400</v>
      </c>
      <c r="H98" s="4"/>
      <c r="I98" s="80">
        <v>400</v>
      </c>
      <c r="J98" s="4"/>
      <c r="K98" s="80">
        <v>400</v>
      </c>
      <c r="L98" s="4"/>
      <c r="M98" s="80">
        <v>400</v>
      </c>
      <c r="N98" s="4"/>
      <c r="O98" s="35" t="s">
        <v>9</v>
      </c>
    </row>
    <row r="99" spans="2:15" s="3" customFormat="1" ht="15" x14ac:dyDescent="0.25">
      <c r="C99" s="19"/>
      <c r="D99" s="19" t="s">
        <v>34</v>
      </c>
      <c r="E99" s="80">
        <v>500</v>
      </c>
      <c r="F99" s="4"/>
      <c r="G99" s="80">
        <v>500</v>
      </c>
      <c r="H99" s="4"/>
      <c r="I99" s="80">
        <v>500</v>
      </c>
      <c r="J99" s="4"/>
      <c r="K99" s="80">
        <v>500</v>
      </c>
      <c r="L99" s="4"/>
      <c r="M99" s="80">
        <v>500</v>
      </c>
      <c r="N99" s="4"/>
      <c r="O99" s="35" t="s">
        <v>9</v>
      </c>
    </row>
    <row r="100" spans="2:15" s="3" customFormat="1" ht="15" x14ac:dyDescent="0.25">
      <c r="C100" s="19"/>
      <c r="D100" s="19" t="s">
        <v>33</v>
      </c>
      <c r="E100" s="80">
        <v>150</v>
      </c>
      <c r="F100" s="4"/>
      <c r="G100" s="80">
        <v>150</v>
      </c>
      <c r="H100" s="4"/>
      <c r="I100" s="80">
        <v>150</v>
      </c>
      <c r="J100" s="4"/>
      <c r="K100" s="80">
        <v>150</v>
      </c>
      <c r="L100" s="4"/>
      <c r="M100" s="80">
        <v>150</v>
      </c>
      <c r="N100" s="4"/>
      <c r="O100" s="35" t="s">
        <v>9</v>
      </c>
    </row>
    <row r="101" spans="2:15" s="3" customFormat="1" ht="15" x14ac:dyDescent="0.25">
      <c r="C101" s="19"/>
      <c r="D101" s="19" t="s">
        <v>54</v>
      </c>
      <c r="E101" s="80">
        <v>600</v>
      </c>
      <c r="F101" s="4"/>
      <c r="G101" s="80">
        <v>600</v>
      </c>
      <c r="H101" s="4"/>
      <c r="I101" s="80">
        <v>600</v>
      </c>
      <c r="J101" s="4"/>
      <c r="K101" s="80">
        <v>600</v>
      </c>
      <c r="L101" s="4"/>
      <c r="M101" s="80">
        <v>600</v>
      </c>
      <c r="N101" s="4"/>
      <c r="O101" s="35" t="s">
        <v>9</v>
      </c>
    </row>
    <row r="102" spans="2:15" s="14" customFormat="1" ht="15" x14ac:dyDescent="0.25">
      <c r="C102" s="16" t="s">
        <v>22</v>
      </c>
      <c r="D102" s="16"/>
      <c r="E102" s="17">
        <f>SUM(E103:E107)</f>
        <v>1900</v>
      </c>
      <c r="F102" s="18">
        <f>E102/E108</f>
        <v>0.13427561837455831</v>
      </c>
      <c r="G102" s="17">
        <f>SUM(G103:G107)</f>
        <v>1900</v>
      </c>
      <c r="H102" s="18">
        <f>G102/G108</f>
        <v>0.13427561837455831</v>
      </c>
      <c r="I102" s="17">
        <f>SUM(I103:I107)</f>
        <v>1900</v>
      </c>
      <c r="J102" s="18">
        <f>I102/I108</f>
        <v>0.13427561837455831</v>
      </c>
      <c r="K102" s="17">
        <f>SUM(K103:K107)</f>
        <v>1900</v>
      </c>
      <c r="L102" s="18">
        <f>K102/K108</f>
        <v>0.13427561837455831</v>
      </c>
      <c r="M102" s="17">
        <f>SUM(M103:M107)</f>
        <v>1900</v>
      </c>
      <c r="N102" s="18">
        <f>M102/M108</f>
        <v>0.13427561837455831</v>
      </c>
    </row>
    <row r="103" spans="2:15" s="14" customFormat="1" ht="15" x14ac:dyDescent="0.25">
      <c r="C103" s="16"/>
      <c r="D103" s="19" t="s">
        <v>32</v>
      </c>
      <c r="E103" s="80">
        <v>100</v>
      </c>
      <c r="F103" s="4"/>
      <c r="G103" s="80">
        <v>100</v>
      </c>
      <c r="H103" s="4"/>
      <c r="I103" s="80">
        <v>100</v>
      </c>
      <c r="J103" s="4"/>
      <c r="K103" s="80">
        <v>100</v>
      </c>
      <c r="L103" s="18"/>
      <c r="M103" s="80">
        <v>100</v>
      </c>
      <c r="N103" s="18"/>
      <c r="O103" s="35" t="s">
        <v>9</v>
      </c>
    </row>
    <row r="104" spans="2:15" s="14" customFormat="1" ht="15" x14ac:dyDescent="0.25">
      <c r="C104" s="16"/>
      <c r="D104" s="19" t="s">
        <v>53</v>
      </c>
      <c r="E104" s="80">
        <v>400</v>
      </c>
      <c r="F104" s="4"/>
      <c r="G104" s="80">
        <v>400</v>
      </c>
      <c r="H104" s="4"/>
      <c r="I104" s="80">
        <v>400</v>
      </c>
      <c r="J104" s="4"/>
      <c r="K104" s="80">
        <v>400</v>
      </c>
      <c r="L104" s="18"/>
      <c r="M104" s="80">
        <v>400</v>
      </c>
      <c r="N104" s="18"/>
      <c r="O104" s="35" t="s">
        <v>9</v>
      </c>
    </row>
    <row r="105" spans="2:15" s="14" customFormat="1" ht="15" x14ac:dyDescent="0.25">
      <c r="C105" s="16"/>
      <c r="D105" s="19" t="s">
        <v>34</v>
      </c>
      <c r="E105" s="80">
        <v>500</v>
      </c>
      <c r="F105" s="4"/>
      <c r="G105" s="80">
        <v>500</v>
      </c>
      <c r="H105" s="4"/>
      <c r="I105" s="80">
        <v>500</v>
      </c>
      <c r="J105" s="4"/>
      <c r="K105" s="80">
        <v>500</v>
      </c>
      <c r="L105" s="18"/>
      <c r="M105" s="80">
        <v>500</v>
      </c>
      <c r="N105" s="18"/>
      <c r="O105" s="35" t="s">
        <v>9</v>
      </c>
    </row>
    <row r="106" spans="2:15" s="14" customFormat="1" ht="15" x14ac:dyDescent="0.25">
      <c r="C106" s="16"/>
      <c r="D106" s="19" t="s">
        <v>33</v>
      </c>
      <c r="E106" s="80">
        <v>300</v>
      </c>
      <c r="F106" s="4"/>
      <c r="G106" s="80">
        <v>300</v>
      </c>
      <c r="H106" s="4"/>
      <c r="I106" s="80">
        <v>300</v>
      </c>
      <c r="J106" s="4"/>
      <c r="K106" s="80">
        <v>300</v>
      </c>
      <c r="L106" s="18"/>
      <c r="M106" s="80">
        <v>300</v>
      </c>
      <c r="N106" s="18"/>
      <c r="O106" s="35" t="s">
        <v>9</v>
      </c>
    </row>
    <row r="107" spans="2:15" s="14" customFormat="1" ht="15" x14ac:dyDescent="0.25">
      <c r="C107" s="16"/>
      <c r="D107" s="19" t="s">
        <v>54</v>
      </c>
      <c r="E107" s="80">
        <v>600</v>
      </c>
      <c r="F107" s="4"/>
      <c r="G107" s="80">
        <v>600</v>
      </c>
      <c r="H107" s="4"/>
      <c r="I107" s="80">
        <v>600</v>
      </c>
      <c r="J107" s="4"/>
      <c r="K107" s="80">
        <v>600</v>
      </c>
      <c r="L107" s="18"/>
      <c r="M107" s="80">
        <v>600</v>
      </c>
      <c r="N107" s="18"/>
      <c r="O107" s="35" t="s">
        <v>9</v>
      </c>
    </row>
    <row r="108" spans="2:15" s="2" customFormat="1" ht="15.75" thickBot="1" x14ac:dyDescent="0.3">
      <c r="B108" s="2" t="s">
        <v>19</v>
      </c>
      <c r="E108" s="58">
        <f>E90+E96+E102</f>
        <v>14150</v>
      </c>
      <c r="F108" s="57">
        <f>E108/E108</f>
        <v>1</v>
      </c>
      <c r="G108" s="58">
        <f>G90+G96+G102</f>
        <v>14150</v>
      </c>
      <c r="H108" s="57">
        <f>G108/G108</f>
        <v>1</v>
      </c>
      <c r="I108" s="58">
        <f>I90+I96+I102</f>
        <v>14150</v>
      </c>
      <c r="J108" s="57">
        <f>I108/I108</f>
        <v>1</v>
      </c>
      <c r="K108" s="58">
        <f>K90+K96+K102</f>
        <v>14150</v>
      </c>
      <c r="L108" s="57">
        <f>K108/K108</f>
        <v>1</v>
      </c>
      <c r="M108" s="58">
        <f>M90+M96+M102</f>
        <v>14150</v>
      </c>
      <c r="N108" s="57">
        <f>M108/M108</f>
        <v>1</v>
      </c>
    </row>
    <row r="109" spans="2:15" s="3" customFormat="1" ht="15.75" thickTop="1" x14ac:dyDescent="0.25">
      <c r="E109" s="23"/>
      <c r="F109" s="4"/>
      <c r="G109" s="23"/>
      <c r="H109" s="4"/>
      <c r="I109" s="23"/>
      <c r="J109" s="4"/>
      <c r="K109" s="23"/>
      <c r="L109" s="4"/>
      <c r="M109" s="23"/>
      <c r="N109" s="4"/>
    </row>
    <row r="110" spans="2:15" s="2" customFormat="1" ht="15.75" thickBot="1" x14ac:dyDescent="0.3">
      <c r="B110" s="2" t="s">
        <v>13</v>
      </c>
      <c r="E110" s="58">
        <f>E33+E60+E87++E108</f>
        <v>67650</v>
      </c>
      <c r="F110" s="57"/>
      <c r="G110" s="58">
        <f t="shared" ref="G110" si="11">G33+G60+G87++G108</f>
        <v>67650</v>
      </c>
      <c r="H110" s="57"/>
      <c r="I110" s="58">
        <f t="shared" ref="I110" si="12">I33+I60+I87++I108</f>
        <v>67650</v>
      </c>
      <c r="J110" s="57"/>
      <c r="K110" s="58">
        <f t="shared" ref="K110" si="13">K33+K60+K87++K108</f>
        <v>67650</v>
      </c>
      <c r="L110" s="57"/>
      <c r="M110" s="58">
        <f>M33+M60+M87++M108</f>
        <v>67650</v>
      </c>
      <c r="N110" s="57"/>
    </row>
    <row r="111" spans="2:15" s="2" customFormat="1" ht="15.75" thickTop="1" x14ac:dyDescent="0.25">
      <c r="C111" s="70" t="s">
        <v>10</v>
      </c>
      <c r="L111" s="27"/>
      <c r="N111" s="27"/>
    </row>
    <row r="112" spans="2:15" s="2" customFormat="1" ht="15" x14ac:dyDescent="0.25">
      <c r="D112" s="19" t="s">
        <v>32</v>
      </c>
      <c r="E112" s="71">
        <f>E10+E16+E22+E28+E91+E97+E103</f>
        <v>4200</v>
      </c>
      <c r="F112" s="76">
        <f>E112/E$110</f>
        <v>6.2084257206208429E-2</v>
      </c>
      <c r="G112" s="72">
        <f>G10+G16+G22+G28+G91+G97+G103</f>
        <v>4200</v>
      </c>
      <c r="H112" s="76">
        <f t="shared" ref="H112" si="14">G112/G$110</f>
        <v>6.2084257206208429E-2</v>
      </c>
      <c r="I112" s="72">
        <f>I10+I16+I22+I28+I91+I97+I103</f>
        <v>4200</v>
      </c>
      <c r="J112" s="76">
        <f t="shared" ref="J112" si="15">I112/I$110</f>
        <v>6.2084257206208429E-2</v>
      </c>
      <c r="K112" s="72">
        <f>K10+K16+K22+K28+K91+K97+K103</f>
        <v>4200</v>
      </c>
      <c r="L112" s="76">
        <f t="shared" ref="L112" si="16">K112/K$110</f>
        <v>6.2084257206208429E-2</v>
      </c>
      <c r="M112" s="72">
        <f>M10+M16+M22+M28+M91+M97+M103</f>
        <v>4200</v>
      </c>
      <c r="N112" s="99">
        <f t="shared" ref="N112:N116" si="17">M112/M$110</f>
        <v>6.2084257206208429E-2</v>
      </c>
      <c r="O112" s="35" t="s">
        <v>12</v>
      </c>
    </row>
    <row r="113" spans="1:15" s="2" customFormat="1" ht="15" x14ac:dyDescent="0.25">
      <c r="D113" s="19" t="s">
        <v>53</v>
      </c>
      <c r="E113" s="73">
        <f>E11+E17+E23+E29+E92+E98+E104</f>
        <v>18800</v>
      </c>
      <c r="F113" s="18">
        <f t="shared" ref="F113:F116" si="18">E113/E$110</f>
        <v>0.27790096082779009</v>
      </c>
      <c r="G113" s="69">
        <f>G11+G17+G23+G29+G92+G98+G104</f>
        <v>18800</v>
      </c>
      <c r="H113" s="18">
        <f t="shared" ref="H113" si="19">G113/G$110</f>
        <v>0.27790096082779009</v>
      </c>
      <c r="I113" s="69">
        <f>I11+I17+I23+I29+I92+I98+I104</f>
        <v>18800</v>
      </c>
      <c r="J113" s="18">
        <f t="shared" ref="J113" si="20">I113/I$110</f>
        <v>0.27790096082779009</v>
      </c>
      <c r="K113" s="69">
        <f>K11+K17+K23+K29+K92+K98+K104</f>
        <v>18800</v>
      </c>
      <c r="L113" s="18">
        <f t="shared" ref="L113" si="21">K113/K$110</f>
        <v>0.27790096082779009</v>
      </c>
      <c r="M113" s="69">
        <f>M11+M17+M23+M29+M92+M98+M104</f>
        <v>18800</v>
      </c>
      <c r="N113" s="100">
        <f t="shared" si="17"/>
        <v>0.27790096082779009</v>
      </c>
      <c r="O113" s="35" t="s">
        <v>12</v>
      </c>
    </row>
    <row r="114" spans="1:15" s="2" customFormat="1" ht="15" x14ac:dyDescent="0.25">
      <c r="D114" s="19" t="s">
        <v>34</v>
      </c>
      <c r="E114" s="73">
        <f>E12+E18+E24+E30+E93+E99+E105</f>
        <v>29500</v>
      </c>
      <c r="F114" s="18">
        <f t="shared" si="18"/>
        <v>0.43606799704360683</v>
      </c>
      <c r="G114" s="69">
        <f>G12+G18+G24+G30+G93+G99+G105</f>
        <v>29500</v>
      </c>
      <c r="H114" s="18">
        <f t="shared" ref="H114" si="22">G114/G$110</f>
        <v>0.43606799704360683</v>
      </c>
      <c r="I114" s="69">
        <f>I12+I18+I24+I30+I93+I99+I105</f>
        <v>29500</v>
      </c>
      <c r="J114" s="18">
        <f t="shared" ref="J114" si="23">I114/I$110</f>
        <v>0.43606799704360683</v>
      </c>
      <c r="K114" s="69">
        <f>K12+K18+K24+K30+K93+K99+K105</f>
        <v>29500</v>
      </c>
      <c r="L114" s="18">
        <f t="shared" ref="L114" si="24">K114/K$110</f>
        <v>0.43606799704360683</v>
      </c>
      <c r="M114" s="69">
        <f>M12+M18+M24+M30+M93+M99+M105</f>
        <v>29500</v>
      </c>
      <c r="N114" s="100">
        <f t="shared" si="17"/>
        <v>0.43606799704360683</v>
      </c>
      <c r="O114" s="35" t="s">
        <v>12</v>
      </c>
    </row>
    <row r="115" spans="1:15" s="2" customFormat="1" ht="15" x14ac:dyDescent="0.25">
      <c r="D115" s="19" t="s">
        <v>33</v>
      </c>
      <c r="E115" s="73">
        <f>E13+E19+E25+E31+E94+E100+E106</f>
        <v>5150</v>
      </c>
      <c r="F115" s="18">
        <f t="shared" si="18"/>
        <v>7.6127124907612712E-2</v>
      </c>
      <c r="G115" s="69">
        <f>G13+G19+G25+G31+G94+G100+G106</f>
        <v>5150</v>
      </c>
      <c r="H115" s="18">
        <f t="shared" ref="H115" si="25">G115/G$110</f>
        <v>7.6127124907612712E-2</v>
      </c>
      <c r="I115" s="69">
        <f>I13+I19+I25+I31+I94+I100+I106</f>
        <v>5150</v>
      </c>
      <c r="J115" s="18">
        <f t="shared" ref="J115" si="26">I115/I$110</f>
        <v>7.6127124907612712E-2</v>
      </c>
      <c r="K115" s="69">
        <f>K13+K19+K25+K31+K94+K100+K106</f>
        <v>5150</v>
      </c>
      <c r="L115" s="18">
        <f t="shared" ref="L115" si="27">K115/K$110</f>
        <v>7.6127124907612712E-2</v>
      </c>
      <c r="M115" s="69">
        <f>M13+M19+M25+M31+M94+M100+M106</f>
        <v>5150</v>
      </c>
      <c r="N115" s="100">
        <f t="shared" si="17"/>
        <v>7.6127124907612712E-2</v>
      </c>
      <c r="O115" s="35" t="s">
        <v>12</v>
      </c>
    </row>
    <row r="116" spans="1:15" ht="15" x14ac:dyDescent="0.25">
      <c r="D116" s="19" t="s">
        <v>54</v>
      </c>
      <c r="E116" s="74">
        <f>E14+E20+E26+E32+E95+E101+E107</f>
        <v>10000</v>
      </c>
      <c r="F116" s="68">
        <f t="shared" si="18"/>
        <v>0.14781966001478197</v>
      </c>
      <c r="G116" s="75">
        <f>G14+G20+G26+G32+G95+G101+G107</f>
        <v>10000</v>
      </c>
      <c r="H116" s="68">
        <f t="shared" ref="H116" si="28">G116/G$110</f>
        <v>0.14781966001478197</v>
      </c>
      <c r="I116" s="75">
        <f>I14+I20+I26+I32+I95+I101+I107</f>
        <v>10000</v>
      </c>
      <c r="J116" s="68">
        <f t="shared" ref="J116" si="29">I116/I$110</f>
        <v>0.14781966001478197</v>
      </c>
      <c r="K116" s="75">
        <f>K14+K20+K26+K32+K95+K101+K107</f>
        <v>10000</v>
      </c>
      <c r="L116" s="68">
        <f t="shared" ref="L116" si="30">K116/K$110</f>
        <v>0.14781966001478197</v>
      </c>
      <c r="M116" s="75">
        <f>M14+M20+M26+M32+M95+M101+M107</f>
        <v>10000</v>
      </c>
      <c r="N116" s="101">
        <f t="shared" si="17"/>
        <v>0.14781966001478197</v>
      </c>
      <c r="O116" s="35" t="s">
        <v>12</v>
      </c>
    </row>
    <row r="117" spans="1:15" s="2" customFormat="1" ht="15" x14ac:dyDescent="0.25">
      <c r="F117" s="25"/>
      <c r="G117" s="24"/>
      <c r="H117" s="25"/>
      <c r="I117" s="24"/>
      <c r="J117" s="25"/>
      <c r="K117" s="24"/>
      <c r="L117" s="27"/>
      <c r="M117" s="24"/>
      <c r="N117" s="27"/>
    </row>
    <row r="118" spans="1:15" s="14" customFormat="1" ht="15" x14ac:dyDescent="0.25">
      <c r="B118" s="2" t="s">
        <v>21</v>
      </c>
      <c r="C118" s="16"/>
      <c r="D118" s="16"/>
      <c r="E118" s="20">
        <f>'Annex 2 Budget Summary'!B25</f>
        <v>13000</v>
      </c>
      <c r="F118" s="4"/>
      <c r="G118" s="20">
        <f>'Annex 2 Budget Summary'!D25</f>
        <v>24000</v>
      </c>
      <c r="H118" s="4"/>
      <c r="I118" s="20">
        <f>'Annex 2 Budget Summary'!F25</f>
        <v>21000</v>
      </c>
      <c r="J118" s="4"/>
      <c r="K118" s="20">
        <f>'Annex 2 Budget Summary'!H25</f>
        <v>20000</v>
      </c>
      <c r="L118" s="18"/>
      <c r="M118" s="20">
        <f>'Annex 2 Budget Summary'!J25</f>
        <v>18000</v>
      </c>
      <c r="N118" s="18"/>
      <c r="O118" s="35" t="s">
        <v>50</v>
      </c>
    </row>
    <row r="119" spans="1:15" s="2" customFormat="1" ht="15" x14ac:dyDescent="0.25">
      <c r="D119" s="26"/>
      <c r="E119" s="26"/>
      <c r="F119" s="26"/>
      <c r="G119" s="26"/>
      <c r="H119" s="26"/>
      <c r="I119" s="26"/>
      <c r="J119" s="26"/>
      <c r="K119" s="26"/>
      <c r="L119" s="26"/>
      <c r="M119" s="26"/>
      <c r="N119" s="26"/>
      <c r="O119" s="35"/>
    </row>
    <row r="120" spans="1:15" s="2" customFormat="1" ht="15.75" thickBot="1" x14ac:dyDescent="0.3">
      <c r="A120" s="127" t="s">
        <v>17</v>
      </c>
      <c r="E120" s="58">
        <f>E110+E118+E119</f>
        <v>80650</v>
      </c>
      <c r="F120" s="57"/>
      <c r="G120" s="58">
        <f t="shared" ref="G120" si="31">G110+G118+G119</f>
        <v>91650</v>
      </c>
      <c r="H120" s="57"/>
      <c r="I120" s="58">
        <f t="shared" ref="I120" si="32">I110+I118+I119</f>
        <v>88650</v>
      </c>
      <c r="J120" s="57"/>
      <c r="K120" s="58">
        <f t="shared" ref="K120:M120" si="33">K110+K118+K119</f>
        <v>87650</v>
      </c>
      <c r="L120" s="57"/>
      <c r="M120" s="58">
        <f t="shared" si="33"/>
        <v>85650</v>
      </c>
      <c r="N120" s="57"/>
    </row>
    <row r="121" spans="1:15" s="2" customFormat="1" ht="15.75" thickTop="1" x14ac:dyDescent="0.25">
      <c r="A121" s="96"/>
      <c r="B121" s="96"/>
      <c r="C121" s="96"/>
      <c r="D121" s="96"/>
      <c r="E121" s="97"/>
      <c r="F121" s="21"/>
      <c r="G121" s="97"/>
      <c r="H121" s="21"/>
      <c r="I121" s="97"/>
      <c r="J121" s="21"/>
      <c r="K121" s="97"/>
      <c r="L121" s="98"/>
      <c r="M121" s="97"/>
      <c r="N121" s="98"/>
    </row>
    <row r="122" spans="1:15" s="3" customFormat="1" ht="63.6" customHeight="1" x14ac:dyDescent="0.25">
      <c r="A122" s="163" t="s">
        <v>103</v>
      </c>
      <c r="B122" s="163"/>
      <c r="C122" s="163"/>
      <c r="D122" s="163"/>
      <c r="E122" s="163"/>
      <c r="F122" s="163"/>
      <c r="G122" s="163"/>
      <c r="H122" s="163"/>
      <c r="I122" s="163"/>
      <c r="J122" s="163"/>
      <c r="K122" s="163"/>
      <c r="L122" s="163"/>
      <c r="M122" s="87"/>
      <c r="N122" s="87"/>
      <c r="O122" s="124"/>
    </row>
    <row r="123" spans="1:15" s="3" customFormat="1" ht="15" x14ac:dyDescent="0.25">
      <c r="E123" s="4"/>
      <c r="G123" s="4"/>
      <c r="I123" s="4"/>
      <c r="K123" s="4"/>
    </row>
    <row r="124" spans="1:15" s="3" customFormat="1" ht="15" x14ac:dyDescent="0.25">
      <c r="E124" s="7"/>
      <c r="G124" s="7"/>
      <c r="I124" s="7"/>
      <c r="K124" s="7"/>
    </row>
    <row r="125" spans="1:15" s="3" customFormat="1" ht="15" x14ac:dyDescent="0.25">
      <c r="E125" s="7"/>
      <c r="F125" s="7"/>
      <c r="G125" s="7"/>
      <c r="H125" s="7"/>
      <c r="I125" s="7"/>
      <c r="J125" s="7"/>
      <c r="K125" s="7"/>
    </row>
    <row r="126" spans="1:15" s="3" customFormat="1" ht="15" x14ac:dyDescent="0.25">
      <c r="E126" s="7"/>
      <c r="G126" s="7"/>
      <c r="I126" s="7"/>
      <c r="K126" s="7"/>
    </row>
    <row r="127" spans="1:15" s="3" customFormat="1" ht="15" x14ac:dyDescent="0.25">
      <c r="E127" s="7"/>
      <c r="G127" s="7"/>
      <c r="I127" s="7"/>
      <c r="K127" s="7"/>
    </row>
    <row r="128" spans="1:15" s="3" customFormat="1" ht="15" x14ac:dyDescent="0.25">
      <c r="E128" s="4"/>
      <c r="G128" s="4"/>
      <c r="I128" s="4"/>
      <c r="K128" s="4"/>
    </row>
    <row r="129" spans="5:11" s="3" customFormat="1" ht="15" x14ac:dyDescent="0.25">
      <c r="E129" s="4"/>
      <c r="G129" s="4"/>
      <c r="I129" s="4"/>
      <c r="K129" s="4"/>
    </row>
    <row r="131" spans="5:11" s="3" customFormat="1" ht="15" x14ac:dyDescent="0.25">
      <c r="E131" s="4"/>
      <c r="G131" s="4"/>
      <c r="I131" s="4"/>
      <c r="K131" s="4"/>
    </row>
    <row r="132" spans="5:11" s="3" customFormat="1" ht="15" x14ac:dyDescent="0.25">
      <c r="E132" s="4"/>
      <c r="G132" s="4"/>
      <c r="I132" s="4"/>
      <c r="K132" s="4"/>
    </row>
  </sheetData>
  <mergeCells count="3">
    <mergeCell ref="E5:L5"/>
    <mergeCell ref="A6:D6"/>
    <mergeCell ref="A122:L122"/>
  </mergeCells>
  <phoneticPr fontId="0" type="noConversion"/>
  <pageMargins left="0.74803149606299213" right="0.74803149606299213" top="0.98425196850393704" bottom="0.98425196850393704" header="0" footer="0"/>
  <pageSetup paperSize="9"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66CD-47EE-4AFF-AF87-637A6188BB71}">
  <dimension ref="C3:P34"/>
  <sheetViews>
    <sheetView workbookViewId="0">
      <selection activeCell="B3" sqref="B3"/>
    </sheetView>
  </sheetViews>
  <sheetFormatPr defaultRowHeight="12.75" x14ac:dyDescent="0.2"/>
  <sheetData>
    <row r="3" spans="3:16" ht="15" x14ac:dyDescent="0.2">
      <c r="C3" s="151"/>
    </row>
    <row r="5" spans="3:16" ht="114.75" x14ac:dyDescent="0.2">
      <c r="C5" s="152" t="s">
        <v>104</v>
      </c>
      <c r="D5" s="153" t="s">
        <v>105</v>
      </c>
      <c r="E5" s="152" t="s">
        <v>106</v>
      </c>
      <c r="F5" s="152" t="s">
        <v>107</v>
      </c>
      <c r="G5" s="152" t="s">
        <v>108</v>
      </c>
      <c r="H5" s="152" t="s">
        <v>109</v>
      </c>
      <c r="J5" s="152" t="s">
        <v>104</v>
      </c>
      <c r="K5" s="153" t="s">
        <v>110</v>
      </c>
      <c r="L5" s="152" t="s">
        <v>111</v>
      </c>
      <c r="M5" s="152" t="s">
        <v>112</v>
      </c>
      <c r="N5" s="153" t="s">
        <v>113</v>
      </c>
      <c r="O5" s="153" t="s">
        <v>114</v>
      </c>
      <c r="P5" s="153" t="s">
        <v>115</v>
      </c>
    </row>
    <row r="6" spans="3:16" ht="15" x14ac:dyDescent="0.25">
      <c r="C6" s="83" t="s">
        <v>116</v>
      </c>
      <c r="D6" s="154" t="s">
        <v>117</v>
      </c>
      <c r="E6" s="83" t="s">
        <v>118</v>
      </c>
      <c r="F6" s="154" t="s">
        <v>119</v>
      </c>
      <c r="G6" s="83" t="s">
        <v>120</v>
      </c>
      <c r="H6" s="154" t="s">
        <v>121</v>
      </c>
      <c r="J6" s="83" t="s">
        <v>116</v>
      </c>
      <c r="K6" s="154">
        <v>5000000</v>
      </c>
      <c r="L6" s="83">
        <v>1500000</v>
      </c>
      <c r="M6" s="154">
        <v>2000000</v>
      </c>
      <c r="N6" s="83">
        <v>10000000</v>
      </c>
      <c r="O6" s="155">
        <f>K6/(K6+M6)*N6</f>
        <v>7142857.1428571427</v>
      </c>
      <c r="P6" s="156">
        <f>O6/K6</f>
        <v>1.4285714285714286</v>
      </c>
    </row>
    <row r="7" spans="3:16" ht="15" x14ac:dyDescent="0.25">
      <c r="C7" s="83" t="s">
        <v>122</v>
      </c>
      <c r="D7" s="154" t="s">
        <v>123</v>
      </c>
      <c r="E7" s="83" t="s">
        <v>124</v>
      </c>
      <c r="F7" s="154" t="s">
        <v>125</v>
      </c>
      <c r="G7" s="83" t="s">
        <v>126</v>
      </c>
      <c r="H7" s="154" t="s">
        <v>127</v>
      </c>
      <c r="J7" s="83" t="s">
        <v>122</v>
      </c>
      <c r="K7" s="154">
        <v>3000000</v>
      </c>
      <c r="L7" s="83">
        <v>1000000</v>
      </c>
      <c r="M7" s="154">
        <v>0</v>
      </c>
      <c r="N7" s="83">
        <v>6000000</v>
      </c>
      <c r="O7" s="155">
        <f t="shared" ref="O7" si="0">K7/(K7+M7)*N7</f>
        <v>6000000</v>
      </c>
      <c r="P7" s="156">
        <f>O7/K7</f>
        <v>2</v>
      </c>
    </row>
    <row r="8" spans="3:16" ht="15" x14ac:dyDescent="0.25">
      <c r="C8" s="83"/>
      <c r="D8" s="154"/>
      <c r="E8" s="83"/>
      <c r="F8" s="154"/>
      <c r="G8" s="83"/>
      <c r="H8" s="154"/>
      <c r="J8" s="83"/>
      <c r="K8" s="154"/>
      <c r="L8" s="83"/>
      <c r="M8" s="154"/>
      <c r="N8" s="83"/>
      <c r="O8" s="155"/>
      <c r="P8" s="156"/>
    </row>
    <row r="9" spans="3:16" ht="15" x14ac:dyDescent="0.25">
      <c r="C9" s="83"/>
      <c r="D9" s="154"/>
      <c r="E9" s="83"/>
      <c r="F9" s="154"/>
      <c r="G9" s="83"/>
      <c r="H9" s="154"/>
      <c r="J9" s="83"/>
      <c r="K9" s="154"/>
      <c r="L9" s="83"/>
      <c r="M9" s="154"/>
      <c r="N9" s="83"/>
      <c r="O9" s="155"/>
      <c r="P9" s="83"/>
    </row>
    <row r="10" spans="3:16" ht="15" x14ac:dyDescent="0.25">
      <c r="C10" s="83"/>
      <c r="D10" s="154"/>
      <c r="E10" s="83"/>
      <c r="F10" s="154"/>
      <c r="G10" s="83"/>
      <c r="H10" s="154"/>
      <c r="J10" s="83"/>
      <c r="K10" s="154"/>
      <c r="L10" s="83"/>
      <c r="M10" s="154"/>
      <c r="N10" s="83"/>
      <c r="O10" s="155"/>
      <c r="P10" s="83"/>
    </row>
    <row r="11" spans="3:16" ht="15" x14ac:dyDescent="0.25">
      <c r="C11" s="83"/>
      <c r="D11" s="154"/>
      <c r="E11" s="83"/>
      <c r="F11" s="154"/>
      <c r="G11" s="83"/>
      <c r="H11" s="154"/>
      <c r="J11" s="83"/>
      <c r="K11" s="154"/>
      <c r="L11" s="83"/>
      <c r="M11" s="154"/>
      <c r="N11" s="83"/>
      <c r="O11" s="155"/>
      <c r="P11" s="83"/>
    </row>
    <row r="12" spans="3:16" ht="13.5" thickBot="1" x14ac:dyDescent="0.25">
      <c r="J12" s="157"/>
      <c r="K12" s="158">
        <f>SUM(K6:K11)</f>
        <v>8000000</v>
      </c>
      <c r="L12" s="158">
        <f t="shared" ref="L12:O12" si="1">SUM(L6:L11)</f>
        <v>2500000</v>
      </c>
      <c r="M12" s="158">
        <f t="shared" si="1"/>
        <v>2000000</v>
      </c>
      <c r="N12" s="158">
        <f t="shared" si="1"/>
        <v>16000000</v>
      </c>
      <c r="O12" s="158">
        <f t="shared" si="1"/>
        <v>13142857.142857142</v>
      </c>
    </row>
    <row r="13" spans="3:16" ht="13.5" thickTop="1" x14ac:dyDescent="0.2"/>
    <row r="17" spans="3:16" ht="140.25" x14ac:dyDescent="0.2">
      <c r="C17" s="153" t="s">
        <v>104</v>
      </c>
      <c r="D17" s="153" t="s">
        <v>128</v>
      </c>
      <c r="E17" s="153" t="s">
        <v>129</v>
      </c>
      <c r="F17" s="153" t="s">
        <v>130</v>
      </c>
      <c r="G17" s="153" t="s">
        <v>131</v>
      </c>
      <c r="H17" s="153" t="s">
        <v>132</v>
      </c>
      <c r="J17" s="159" t="s">
        <v>104</v>
      </c>
      <c r="K17" s="159" t="s">
        <v>133</v>
      </c>
      <c r="L17" s="159" t="s">
        <v>134</v>
      </c>
      <c r="M17" s="159" t="s">
        <v>135</v>
      </c>
      <c r="N17" s="159" t="s">
        <v>136</v>
      </c>
      <c r="O17" s="159" t="s">
        <v>137</v>
      </c>
      <c r="P17" s="159" t="s">
        <v>138</v>
      </c>
    </row>
    <row r="18" spans="3:16" ht="15" x14ac:dyDescent="0.25">
      <c r="C18" s="83" t="s">
        <v>116</v>
      </c>
      <c r="D18" s="154" t="s">
        <v>139</v>
      </c>
      <c r="E18" s="83" t="s">
        <v>140</v>
      </c>
      <c r="F18" s="154" t="s">
        <v>141</v>
      </c>
      <c r="G18" s="83" t="s">
        <v>142</v>
      </c>
      <c r="H18" s="154" t="s">
        <v>143</v>
      </c>
      <c r="J18" s="83" t="s">
        <v>116</v>
      </c>
      <c r="K18" s="154" t="s">
        <v>144</v>
      </c>
      <c r="L18" s="83">
        <v>1000000</v>
      </c>
      <c r="M18" s="154">
        <v>2000000</v>
      </c>
      <c r="N18" s="83">
        <v>2000000</v>
      </c>
      <c r="O18" s="154" t="s">
        <v>145</v>
      </c>
      <c r="P18" s="83">
        <f>N18+L18</f>
        <v>3000000</v>
      </c>
    </row>
    <row r="19" spans="3:16" ht="15" x14ac:dyDescent="0.25">
      <c r="C19" s="83" t="s">
        <v>122</v>
      </c>
      <c r="D19" s="154" t="s">
        <v>146</v>
      </c>
      <c r="E19" s="83" t="s">
        <v>147</v>
      </c>
      <c r="F19" s="154" t="s">
        <v>148</v>
      </c>
      <c r="G19" s="83" t="s">
        <v>149</v>
      </c>
      <c r="H19" s="154" t="s">
        <v>150</v>
      </c>
      <c r="J19" s="83" t="s">
        <v>122</v>
      </c>
      <c r="K19" s="154" t="s">
        <v>151</v>
      </c>
      <c r="L19" s="83">
        <v>500000</v>
      </c>
      <c r="M19" s="154">
        <v>500000</v>
      </c>
      <c r="N19" s="83" t="s">
        <v>6</v>
      </c>
      <c r="O19" s="154"/>
      <c r="P19" s="83" t="s">
        <v>6</v>
      </c>
    </row>
    <row r="20" spans="3:16" ht="15" x14ac:dyDescent="0.25">
      <c r="C20" s="83"/>
      <c r="D20" s="154"/>
      <c r="E20" s="83"/>
      <c r="F20" s="154"/>
      <c r="G20" s="83"/>
      <c r="H20" s="154"/>
      <c r="J20" s="83"/>
      <c r="K20" s="154"/>
      <c r="L20" s="83"/>
      <c r="M20" s="154"/>
      <c r="N20" s="83"/>
      <c r="O20" s="154"/>
      <c r="P20" s="83">
        <f t="shared" ref="P20:P21" si="2">N20+L20</f>
        <v>0</v>
      </c>
    </row>
    <row r="21" spans="3:16" ht="15" x14ac:dyDescent="0.25">
      <c r="C21" s="83"/>
      <c r="D21" s="154"/>
      <c r="E21" s="83"/>
      <c r="F21" s="154"/>
      <c r="G21" s="83"/>
      <c r="H21" s="154"/>
      <c r="J21" s="83"/>
      <c r="K21" s="154"/>
      <c r="L21" s="83"/>
      <c r="M21" s="154"/>
      <c r="N21" s="83"/>
      <c r="O21" s="154"/>
      <c r="P21" s="83">
        <f t="shared" si="2"/>
        <v>0</v>
      </c>
    </row>
    <row r="22" spans="3:16" ht="15.75" thickBot="1" x14ac:dyDescent="0.3">
      <c r="C22" s="83"/>
      <c r="D22" s="154"/>
      <c r="E22" s="83"/>
      <c r="F22" s="154"/>
      <c r="G22" s="83"/>
      <c r="H22" s="154"/>
      <c r="J22" s="157"/>
      <c r="K22" s="158">
        <f>SUM(K16:K21)</f>
        <v>0</v>
      </c>
      <c r="L22" s="158">
        <f t="shared" ref="L22:P22" si="3">SUM(L16:L21)</f>
        <v>1500000</v>
      </c>
      <c r="M22" s="158">
        <f t="shared" si="3"/>
        <v>2500000</v>
      </c>
      <c r="N22" s="158">
        <f t="shared" si="3"/>
        <v>2000000</v>
      </c>
      <c r="O22" s="158">
        <f t="shared" si="3"/>
        <v>0</v>
      </c>
      <c r="P22" s="158">
        <f t="shared" si="3"/>
        <v>3000000</v>
      </c>
    </row>
    <row r="23" spans="3:16" ht="15.75" thickTop="1" x14ac:dyDescent="0.25">
      <c r="C23" s="83"/>
      <c r="D23" s="154"/>
      <c r="E23" s="83"/>
      <c r="F23" s="154"/>
      <c r="G23" s="83"/>
      <c r="H23" s="154"/>
    </row>
    <row r="28" spans="3:16" ht="38.25" x14ac:dyDescent="0.2">
      <c r="C28" s="153" t="s">
        <v>104</v>
      </c>
      <c r="D28" s="153" t="s">
        <v>152</v>
      </c>
      <c r="E28" s="153" t="s">
        <v>153</v>
      </c>
      <c r="F28" s="153" t="s">
        <v>154</v>
      </c>
      <c r="G28" s="153" t="s">
        <v>155</v>
      </c>
    </row>
    <row r="29" spans="3:16" ht="15" x14ac:dyDescent="0.25">
      <c r="C29" s="83" t="s">
        <v>116</v>
      </c>
      <c r="D29" s="154" t="s">
        <v>156</v>
      </c>
      <c r="E29" s="83" t="s">
        <v>157</v>
      </c>
      <c r="F29" s="154" t="s">
        <v>158</v>
      </c>
      <c r="G29" s="83" t="s">
        <v>159</v>
      </c>
    </row>
    <row r="30" spans="3:16" ht="15" x14ac:dyDescent="0.25">
      <c r="C30" s="83" t="s">
        <v>122</v>
      </c>
      <c r="D30" s="154" t="s">
        <v>160</v>
      </c>
      <c r="E30" s="83" t="s">
        <v>161</v>
      </c>
      <c r="F30" s="154" t="s">
        <v>162</v>
      </c>
      <c r="G30" s="83" t="s">
        <v>163</v>
      </c>
    </row>
    <row r="31" spans="3:16" ht="15" x14ac:dyDescent="0.25">
      <c r="C31" s="83"/>
      <c r="D31" s="154"/>
      <c r="E31" s="83"/>
      <c r="F31" s="154"/>
      <c r="G31" s="83"/>
    </row>
    <row r="32" spans="3:16" ht="15" x14ac:dyDescent="0.25">
      <c r="C32" s="83"/>
      <c r="D32" s="154"/>
      <c r="E32" s="83"/>
      <c r="F32" s="154"/>
      <c r="G32" s="83"/>
    </row>
    <row r="33" spans="3:7" ht="15" x14ac:dyDescent="0.25">
      <c r="C33" s="83"/>
      <c r="D33" s="154"/>
      <c r="E33" s="83"/>
      <c r="F33" s="154"/>
      <c r="G33" s="83"/>
    </row>
    <row r="34" spans="3:7" ht="15" x14ac:dyDescent="0.25">
      <c r="C34" s="83"/>
      <c r="D34" s="154"/>
      <c r="E34" s="83"/>
      <c r="F34" s="154"/>
      <c r="G34" s="8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Annex 2 Budget Summary</vt:lpstr>
      <vt:lpstr>Annex 2A Geo., outcome and hum.</vt:lpstr>
      <vt:lpstr>Annex 2B Geo. and cost cat.</vt:lpstr>
      <vt:lpstr>Annex 2G Blended Finance</vt:lpstr>
      <vt:lpstr>'Annex 2 Budget Summary'!Print_Area</vt:lpstr>
      <vt:lpstr>'Annex 2A Geo., outcome and hum.'!Print_Area</vt:lpstr>
      <vt:lpstr>'Annex 2B Geo. and cost cat.'!Print_Area</vt:lpstr>
    </vt:vector>
  </TitlesOfParts>
  <Company>Udenrigsministeriet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Henriques</dc:creator>
  <cp:lastModifiedBy>Katrine German Knudsen</cp:lastModifiedBy>
  <cp:lastPrinted>2021-10-13T10:09:47Z</cp:lastPrinted>
  <dcterms:created xsi:type="dcterms:W3CDTF">2000-12-20T09:29:33Z</dcterms:created>
  <dcterms:modified xsi:type="dcterms:W3CDTF">2026-02-04T14:05:14Z</dcterms:modified>
</cp:coreProperties>
</file>