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PH\MYNSEK\9. Økonomi &amp; forvaltning\SSC guidelines\FINAL GUIDELINES Januar 2026\"/>
    </mc:Choice>
  </mc:AlternateContent>
  <xr:revisionPtr revIDLastSave="0" documentId="8_{A55A1AAE-0E0C-491C-A4D6-5F75355967F9}" xr6:coauthVersionLast="47" xr6:coauthVersionMax="47" xr10:uidLastSave="{00000000-0000-0000-0000-000000000000}"/>
  <bookViews>
    <workbookView xWindow="-120" yWindow="-120" windowWidth="29040" windowHeight="17520" activeTab="3" xr2:uid="{A85BB8A0-D446-4012-AC64-69A117929C8B}"/>
  </bookViews>
  <sheets>
    <sheet name="GUIDE" sheetId="7" r:id="rId1"/>
    <sheet name="Fee rates and unit costs" sheetId="3" r:id="rId2"/>
    <sheet name="Total Budget" sheetId="2" r:id="rId3"/>
    <sheet name="Year 1 20xx" sheetId="4" r:id="rId4"/>
    <sheet name="Year 2 20xx" sheetId="9" r:id="rId5"/>
    <sheet name="Year 3 20xx" sheetId="10" r:id="rId6"/>
    <sheet name="Year 4 20xx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0" l="1"/>
  <c r="E35" i="10"/>
  <c r="E19" i="10"/>
  <c r="E28" i="10"/>
  <c r="E19" i="11"/>
  <c r="E28" i="11"/>
  <c r="N7" i="4"/>
  <c r="G6" i="4"/>
  <c r="G5" i="4"/>
  <c r="D7" i="4"/>
  <c r="F7" i="4" s="1"/>
  <c r="E6" i="4"/>
  <c r="B1" i="4"/>
  <c r="B1" i="11"/>
  <c r="B1" i="10"/>
  <c r="B1" i="9"/>
  <c r="H7" i="4" l="1"/>
  <c r="I7" i="4" s="1"/>
  <c r="F47" i="2"/>
  <c r="E47" i="2"/>
  <c r="D47" i="2"/>
  <c r="F19" i="2"/>
  <c r="F18" i="2"/>
  <c r="E19" i="2"/>
  <c r="E18" i="2"/>
  <c r="D19" i="2"/>
  <c r="D18" i="2"/>
  <c r="O110" i="11"/>
  <c r="N110" i="11"/>
  <c r="M110" i="11"/>
  <c r="L110" i="11"/>
  <c r="K110" i="11"/>
  <c r="J110" i="11"/>
  <c r="G110" i="11"/>
  <c r="E110" i="11"/>
  <c r="N109" i="11"/>
  <c r="D109" i="11"/>
  <c r="H109" i="11" s="1"/>
  <c r="N108" i="11"/>
  <c r="D108" i="11"/>
  <c r="H108" i="11" s="1"/>
  <c r="D107" i="11"/>
  <c r="F107" i="11" s="1"/>
  <c r="D106" i="11"/>
  <c r="H106" i="11" s="1"/>
  <c r="D105" i="11"/>
  <c r="H105" i="11" s="1"/>
  <c r="N104" i="11"/>
  <c r="D104" i="11"/>
  <c r="H104" i="11" s="1"/>
  <c r="G100" i="11"/>
  <c r="E100" i="11"/>
  <c r="N99" i="11"/>
  <c r="D99" i="11"/>
  <c r="H99" i="11" s="1"/>
  <c r="D98" i="11"/>
  <c r="H98" i="11" s="1"/>
  <c r="D97" i="11"/>
  <c r="H97" i="11" s="1"/>
  <c r="D96" i="11"/>
  <c r="H96" i="11" s="1"/>
  <c r="N95" i="11"/>
  <c r="N94" i="11" s="1"/>
  <c r="D95" i="11"/>
  <c r="F95" i="11" s="1"/>
  <c r="O94" i="11"/>
  <c r="M94" i="11"/>
  <c r="L94" i="11"/>
  <c r="K94" i="11"/>
  <c r="J94" i="11"/>
  <c r="G94" i="11"/>
  <c r="E94" i="11"/>
  <c r="N93" i="11"/>
  <c r="D93" i="11"/>
  <c r="H93" i="11" s="1"/>
  <c r="D92" i="11"/>
  <c r="H92" i="11" s="1"/>
  <c r="D91" i="11"/>
  <c r="H91" i="11" s="1"/>
  <c r="N90" i="11"/>
  <c r="N89" i="11" s="1"/>
  <c r="D90" i="11"/>
  <c r="F90" i="11" s="1"/>
  <c r="O89" i="11"/>
  <c r="O100" i="11" s="1"/>
  <c r="M89" i="11"/>
  <c r="M100" i="11" s="1"/>
  <c r="L89" i="11"/>
  <c r="L100" i="11" s="1"/>
  <c r="K89" i="11"/>
  <c r="K100" i="11" s="1"/>
  <c r="J89" i="11"/>
  <c r="J100" i="11" s="1"/>
  <c r="G89" i="11"/>
  <c r="G88" i="11" s="1"/>
  <c r="E89" i="11"/>
  <c r="E88" i="11" s="1"/>
  <c r="K88" i="11"/>
  <c r="L84" i="11"/>
  <c r="N83" i="11"/>
  <c r="D83" i="11"/>
  <c r="H83" i="11" s="1"/>
  <c r="N82" i="11"/>
  <c r="D82" i="11"/>
  <c r="F82" i="11" s="1"/>
  <c r="N81" i="11"/>
  <c r="N80" i="11" s="1"/>
  <c r="D81" i="11"/>
  <c r="H81" i="11" s="1"/>
  <c r="O80" i="11"/>
  <c r="M80" i="11"/>
  <c r="L80" i="11"/>
  <c r="K80" i="11"/>
  <c r="J80" i="11"/>
  <c r="G80" i="11"/>
  <c r="E80" i="11"/>
  <c r="N79" i="11"/>
  <c r="D79" i="11"/>
  <c r="F79" i="11" s="1"/>
  <c r="N78" i="11"/>
  <c r="N77" i="11" s="1"/>
  <c r="D78" i="11"/>
  <c r="H78" i="11" s="1"/>
  <c r="O77" i="11"/>
  <c r="M77" i="11"/>
  <c r="L77" i="11"/>
  <c r="K77" i="11"/>
  <c r="J77" i="11"/>
  <c r="G77" i="11"/>
  <c r="E77" i="11"/>
  <c r="N76" i="11"/>
  <c r="D76" i="11"/>
  <c r="F76" i="11" s="1"/>
  <c r="N75" i="11"/>
  <c r="D75" i="11"/>
  <c r="H75" i="11" s="1"/>
  <c r="N74" i="11"/>
  <c r="D74" i="11"/>
  <c r="F74" i="11" s="1"/>
  <c r="D73" i="11"/>
  <c r="F73" i="11" s="1"/>
  <c r="N72" i="11"/>
  <c r="D72" i="11"/>
  <c r="H72" i="11" s="1"/>
  <c r="N71" i="11"/>
  <c r="D71" i="11"/>
  <c r="F71" i="11" s="1"/>
  <c r="D70" i="11"/>
  <c r="F70" i="11" s="1"/>
  <c r="N69" i="11"/>
  <c r="N68" i="11" s="1"/>
  <c r="D69" i="11"/>
  <c r="H69" i="11" s="1"/>
  <c r="O68" i="11"/>
  <c r="M68" i="11"/>
  <c r="L68" i="11"/>
  <c r="K68" i="11"/>
  <c r="J68" i="11"/>
  <c r="J67" i="11" s="1"/>
  <c r="J84" i="11" s="1"/>
  <c r="G68" i="11"/>
  <c r="E68" i="11"/>
  <c r="O67" i="11"/>
  <c r="O84" i="11" s="1"/>
  <c r="N67" i="11"/>
  <c r="N84" i="11" s="1"/>
  <c r="M67" i="11"/>
  <c r="M84" i="11" s="1"/>
  <c r="L67" i="11"/>
  <c r="K67" i="11"/>
  <c r="K84" i="11" s="1"/>
  <c r="G67" i="11"/>
  <c r="G84" i="11" s="1"/>
  <c r="E67" i="11"/>
  <c r="E84" i="11" s="1"/>
  <c r="N62" i="11"/>
  <c r="D62" i="11"/>
  <c r="F62" i="11" s="1"/>
  <c r="N61" i="11"/>
  <c r="D61" i="11"/>
  <c r="H61" i="11" s="1"/>
  <c r="N60" i="11"/>
  <c r="D60" i="11"/>
  <c r="F60" i="11" s="1"/>
  <c r="D59" i="11"/>
  <c r="F59" i="11" s="1"/>
  <c r="N58" i="11"/>
  <c r="N57" i="11" s="1"/>
  <c r="D58" i="11"/>
  <c r="H58" i="11" s="1"/>
  <c r="O57" i="11"/>
  <c r="M57" i="11"/>
  <c r="L57" i="11"/>
  <c r="K57" i="11"/>
  <c r="J57" i="11"/>
  <c r="J34" i="11" s="1"/>
  <c r="J63" i="11" s="1"/>
  <c r="J112" i="11" s="1"/>
  <c r="G57" i="11"/>
  <c r="E57" i="11"/>
  <c r="N56" i="11"/>
  <c r="D56" i="11"/>
  <c r="F56" i="11" s="1"/>
  <c r="N55" i="11"/>
  <c r="D55" i="11"/>
  <c r="H55" i="11" s="1"/>
  <c r="N54" i="11"/>
  <c r="D54" i="11"/>
  <c r="F54" i="11" s="1"/>
  <c r="D53" i="11"/>
  <c r="F53" i="11" s="1"/>
  <c r="D52" i="11"/>
  <c r="H52" i="11" s="1"/>
  <c r="N51" i="11"/>
  <c r="D51" i="11"/>
  <c r="H51" i="11" s="1"/>
  <c r="D50" i="11"/>
  <c r="H50" i="11" s="1"/>
  <c r="N49" i="11"/>
  <c r="N48" i="11" s="1"/>
  <c r="D49" i="11"/>
  <c r="H49" i="11" s="1"/>
  <c r="O48" i="11"/>
  <c r="M48" i="11"/>
  <c r="L48" i="11"/>
  <c r="K48" i="11"/>
  <c r="J48" i="11"/>
  <c r="G48" i="11"/>
  <c r="E48" i="11"/>
  <c r="N47" i="11"/>
  <c r="D47" i="11"/>
  <c r="H47" i="11" s="1"/>
  <c r="N46" i="11"/>
  <c r="D46" i="11"/>
  <c r="H46" i="11" s="1"/>
  <c r="D45" i="11"/>
  <c r="F45" i="11" s="1"/>
  <c r="D44" i="11"/>
  <c r="H44" i="11" s="1"/>
  <c r="N43" i="11"/>
  <c r="D43" i="11"/>
  <c r="H43" i="11" s="1"/>
  <c r="D42" i="11"/>
  <c r="H42" i="11" s="1"/>
  <c r="D41" i="11"/>
  <c r="H41" i="11" s="1"/>
  <c r="D40" i="11"/>
  <c r="H40" i="11" s="1"/>
  <c r="N39" i="11"/>
  <c r="D39" i="11"/>
  <c r="H39" i="11" s="1"/>
  <c r="H38" i="11"/>
  <c r="I38" i="11" s="1"/>
  <c r="D38" i="11"/>
  <c r="F38" i="11" s="1"/>
  <c r="D37" i="11"/>
  <c r="H37" i="11" s="1"/>
  <c r="N36" i="11"/>
  <c r="D36" i="11"/>
  <c r="H36" i="11" s="1"/>
  <c r="O35" i="11"/>
  <c r="O34" i="11" s="1"/>
  <c r="O63" i="11" s="1"/>
  <c r="N35" i="11"/>
  <c r="N34" i="11" s="1"/>
  <c r="N63" i="11" s="1"/>
  <c r="M35" i="11"/>
  <c r="M34" i="11" s="1"/>
  <c r="L35" i="11"/>
  <c r="L34" i="11" s="1"/>
  <c r="K35" i="11"/>
  <c r="J35" i="11"/>
  <c r="G35" i="11"/>
  <c r="G34" i="11" s="1"/>
  <c r="E35" i="11"/>
  <c r="E34" i="11" s="1"/>
  <c r="K34" i="11"/>
  <c r="K63" i="11" s="1"/>
  <c r="K112" i="11" s="1"/>
  <c r="N33" i="11"/>
  <c r="D33" i="11"/>
  <c r="F33" i="11" s="1"/>
  <c r="N32" i="11"/>
  <c r="D32" i="11"/>
  <c r="H32" i="11" s="1"/>
  <c r="N31" i="11"/>
  <c r="D31" i="11"/>
  <c r="H31" i="11" s="1"/>
  <c r="D30" i="11"/>
  <c r="F30" i="11" s="1"/>
  <c r="N29" i="11"/>
  <c r="N28" i="11" s="1"/>
  <c r="D29" i="11"/>
  <c r="H29" i="11" s="1"/>
  <c r="O28" i="11"/>
  <c r="M28" i="11"/>
  <c r="L28" i="11"/>
  <c r="K28" i="11"/>
  <c r="J28" i="11"/>
  <c r="G28" i="11"/>
  <c r="N27" i="11"/>
  <c r="D27" i="11"/>
  <c r="F27" i="11" s="1"/>
  <c r="N26" i="11"/>
  <c r="D26" i="11"/>
  <c r="H26" i="11" s="1"/>
  <c r="P26" i="11" s="1"/>
  <c r="N25" i="11"/>
  <c r="D25" i="11"/>
  <c r="H25" i="11" s="1"/>
  <c r="D24" i="11"/>
  <c r="F24" i="11" s="1"/>
  <c r="D23" i="11"/>
  <c r="H23" i="11" s="1"/>
  <c r="N22" i="11"/>
  <c r="H22" i="11"/>
  <c r="D22" i="11"/>
  <c r="F22" i="11" s="1"/>
  <c r="D21" i="11"/>
  <c r="H21" i="11" s="1"/>
  <c r="N20" i="11"/>
  <c r="N19" i="11" s="1"/>
  <c r="D20" i="11"/>
  <c r="H20" i="11" s="1"/>
  <c r="O19" i="11"/>
  <c r="M19" i="11"/>
  <c r="L19" i="11"/>
  <c r="K19" i="11"/>
  <c r="J19" i="11"/>
  <c r="G19" i="11"/>
  <c r="N18" i="11"/>
  <c r="D18" i="11"/>
  <c r="H18" i="11" s="1"/>
  <c r="N17" i="11"/>
  <c r="D17" i="11"/>
  <c r="H17" i="11" s="1"/>
  <c r="D16" i="11"/>
  <c r="F16" i="11" s="1"/>
  <c r="D15" i="11"/>
  <c r="H15" i="11" s="1"/>
  <c r="N14" i="11"/>
  <c r="D14" i="11"/>
  <c r="F14" i="11" s="1"/>
  <c r="D13" i="11"/>
  <c r="H13" i="11" s="1"/>
  <c r="D12" i="11"/>
  <c r="H12" i="11" s="1"/>
  <c r="D11" i="11"/>
  <c r="H11" i="11" s="1"/>
  <c r="N10" i="11"/>
  <c r="D10" i="11"/>
  <c r="H10" i="11" s="1"/>
  <c r="D9" i="11"/>
  <c r="F9" i="11" s="1"/>
  <c r="D8" i="11"/>
  <c r="H8" i="11" s="1"/>
  <c r="N7" i="11"/>
  <c r="D7" i="11"/>
  <c r="F7" i="11" s="1"/>
  <c r="O6" i="11"/>
  <c r="O5" i="11" s="1"/>
  <c r="N6" i="11"/>
  <c r="N5" i="11" s="1"/>
  <c r="M6" i="11"/>
  <c r="M5" i="11" s="1"/>
  <c r="L6" i="11"/>
  <c r="L5" i="11" s="1"/>
  <c r="K6" i="11"/>
  <c r="J6" i="11"/>
  <c r="G6" i="11"/>
  <c r="G5" i="11" s="1"/>
  <c r="E6" i="11"/>
  <c r="E5" i="11" s="1"/>
  <c r="K5" i="11"/>
  <c r="J5" i="11"/>
  <c r="O110" i="10"/>
  <c r="N110" i="10"/>
  <c r="M110" i="10"/>
  <c r="L110" i="10"/>
  <c r="K110" i="10"/>
  <c r="J110" i="10"/>
  <c r="G110" i="10"/>
  <c r="E110" i="10"/>
  <c r="N109" i="10"/>
  <c r="D109" i="10"/>
  <c r="H109" i="10" s="1"/>
  <c r="N108" i="10"/>
  <c r="D108" i="10"/>
  <c r="H108" i="10" s="1"/>
  <c r="D107" i="10"/>
  <c r="H107" i="10" s="1"/>
  <c r="D106" i="10"/>
  <c r="H106" i="10" s="1"/>
  <c r="D105" i="10"/>
  <c r="H105" i="10" s="1"/>
  <c r="N104" i="10"/>
  <c r="D104" i="10"/>
  <c r="H104" i="10" s="1"/>
  <c r="O100" i="10"/>
  <c r="J100" i="10"/>
  <c r="G100" i="10"/>
  <c r="E100" i="10"/>
  <c r="N99" i="10"/>
  <c r="D99" i="10"/>
  <c r="H99" i="10" s="1"/>
  <c r="D98" i="10"/>
  <c r="H98" i="10" s="1"/>
  <c r="D97" i="10"/>
  <c r="H97" i="10" s="1"/>
  <c r="D96" i="10"/>
  <c r="H96" i="10" s="1"/>
  <c r="N95" i="10"/>
  <c r="D95" i="10"/>
  <c r="F95" i="10" s="1"/>
  <c r="O94" i="10"/>
  <c r="N94" i="10"/>
  <c r="M94" i="10"/>
  <c r="L94" i="10"/>
  <c r="K94" i="10"/>
  <c r="J94" i="10"/>
  <c r="G94" i="10"/>
  <c r="E94" i="10"/>
  <c r="N93" i="10"/>
  <c r="D93" i="10"/>
  <c r="H93" i="10" s="1"/>
  <c r="D92" i="10"/>
  <c r="H92" i="10" s="1"/>
  <c r="D91" i="10"/>
  <c r="H91" i="10" s="1"/>
  <c r="N90" i="10"/>
  <c r="D90" i="10"/>
  <c r="F90" i="10" s="1"/>
  <c r="O89" i="10"/>
  <c r="N89" i="10"/>
  <c r="M89" i="10"/>
  <c r="M100" i="10" s="1"/>
  <c r="L89" i="10"/>
  <c r="K89" i="10"/>
  <c r="J89" i="10"/>
  <c r="G89" i="10"/>
  <c r="E89" i="10"/>
  <c r="E88" i="10" s="1"/>
  <c r="O88" i="10"/>
  <c r="J88" i="10"/>
  <c r="G88" i="10"/>
  <c r="K84" i="10"/>
  <c r="N83" i="10"/>
  <c r="N80" i="10" s="1"/>
  <c r="D83" i="10"/>
  <c r="H83" i="10" s="1"/>
  <c r="N82" i="10"/>
  <c r="D82" i="10"/>
  <c r="F82" i="10" s="1"/>
  <c r="N81" i="10"/>
  <c r="D81" i="10"/>
  <c r="H81" i="10" s="1"/>
  <c r="O80" i="10"/>
  <c r="M80" i="10"/>
  <c r="L80" i="10"/>
  <c r="K80" i="10"/>
  <c r="J80" i="10"/>
  <c r="G80" i="10"/>
  <c r="E80" i="10"/>
  <c r="N79" i="10"/>
  <c r="D79" i="10"/>
  <c r="F79" i="10" s="1"/>
  <c r="N78" i="10"/>
  <c r="D78" i="10"/>
  <c r="H78" i="10" s="1"/>
  <c r="O77" i="10"/>
  <c r="N77" i="10"/>
  <c r="M77" i="10"/>
  <c r="L77" i="10"/>
  <c r="K77" i="10"/>
  <c r="J77" i="10"/>
  <c r="G77" i="10"/>
  <c r="E77" i="10"/>
  <c r="N76" i="10"/>
  <c r="D76" i="10"/>
  <c r="F76" i="10" s="1"/>
  <c r="N75" i="10"/>
  <c r="D75" i="10"/>
  <c r="H75" i="10" s="1"/>
  <c r="N74" i="10"/>
  <c r="D74" i="10"/>
  <c r="H74" i="10" s="1"/>
  <c r="D73" i="10"/>
  <c r="F73" i="10" s="1"/>
  <c r="N72" i="10"/>
  <c r="D72" i="10"/>
  <c r="H72" i="10" s="1"/>
  <c r="N71" i="10"/>
  <c r="D71" i="10"/>
  <c r="H71" i="10" s="1"/>
  <c r="D70" i="10"/>
  <c r="F70" i="10" s="1"/>
  <c r="N69" i="10"/>
  <c r="F69" i="10"/>
  <c r="D69" i="10"/>
  <c r="H69" i="10" s="1"/>
  <c r="O68" i="10"/>
  <c r="O67" i="10" s="1"/>
  <c r="O84" i="10" s="1"/>
  <c r="N68" i="10"/>
  <c r="M68" i="10"/>
  <c r="L68" i="10"/>
  <c r="K68" i="10"/>
  <c r="J68" i="10"/>
  <c r="J67" i="10" s="1"/>
  <c r="J84" i="10" s="1"/>
  <c r="G68" i="10"/>
  <c r="G67" i="10" s="1"/>
  <c r="G84" i="10" s="1"/>
  <c r="E68" i="10"/>
  <c r="N67" i="10"/>
  <c r="N84" i="10" s="1"/>
  <c r="M67" i="10"/>
  <c r="M84" i="10" s="1"/>
  <c r="K67" i="10"/>
  <c r="E67" i="10"/>
  <c r="E84" i="10" s="1"/>
  <c r="N62" i="10"/>
  <c r="D62" i="10"/>
  <c r="F62" i="10" s="1"/>
  <c r="N61" i="10"/>
  <c r="D61" i="10"/>
  <c r="H61" i="10" s="1"/>
  <c r="N60" i="10"/>
  <c r="D60" i="10"/>
  <c r="H60" i="10" s="1"/>
  <c r="D59" i="10"/>
  <c r="F59" i="10" s="1"/>
  <c r="N58" i="10"/>
  <c r="D58" i="10"/>
  <c r="H58" i="10" s="1"/>
  <c r="O57" i="10"/>
  <c r="N57" i="10"/>
  <c r="M57" i="10"/>
  <c r="L57" i="10"/>
  <c r="K57" i="10"/>
  <c r="J57" i="10"/>
  <c r="G57" i="10"/>
  <c r="E57" i="10"/>
  <c r="N56" i="10"/>
  <c r="D56" i="10"/>
  <c r="F56" i="10" s="1"/>
  <c r="N55" i="10"/>
  <c r="D55" i="10"/>
  <c r="H55" i="10" s="1"/>
  <c r="N54" i="10"/>
  <c r="D54" i="10"/>
  <c r="F54" i="10" s="1"/>
  <c r="D53" i="10"/>
  <c r="F53" i="10" s="1"/>
  <c r="D52" i="10"/>
  <c r="F52" i="10" s="1"/>
  <c r="N51" i="10"/>
  <c r="D51" i="10"/>
  <c r="H51" i="10" s="1"/>
  <c r="D50" i="10"/>
  <c r="H50" i="10" s="1"/>
  <c r="N49" i="10"/>
  <c r="N48" i="10" s="1"/>
  <c r="D49" i="10"/>
  <c r="F49" i="10" s="1"/>
  <c r="O48" i="10"/>
  <c r="M48" i="10"/>
  <c r="L48" i="10"/>
  <c r="K48" i="10"/>
  <c r="J48" i="10"/>
  <c r="G48" i="10"/>
  <c r="N47" i="10"/>
  <c r="D47" i="10"/>
  <c r="H47" i="10" s="1"/>
  <c r="N46" i="10"/>
  <c r="D46" i="10"/>
  <c r="H46" i="10" s="1"/>
  <c r="D45" i="10"/>
  <c r="F45" i="10" s="1"/>
  <c r="D44" i="10"/>
  <c r="H44" i="10" s="1"/>
  <c r="N43" i="10"/>
  <c r="D43" i="10"/>
  <c r="H43" i="10" s="1"/>
  <c r="D42" i="10"/>
  <c r="H42" i="10" s="1"/>
  <c r="D41" i="10"/>
  <c r="H41" i="10" s="1"/>
  <c r="D40" i="10"/>
  <c r="H40" i="10" s="1"/>
  <c r="N39" i="10"/>
  <c r="D39" i="10"/>
  <c r="F39" i="10" s="1"/>
  <c r="D38" i="10"/>
  <c r="F38" i="10" s="1"/>
  <c r="D37" i="10"/>
  <c r="F37" i="10" s="1"/>
  <c r="N36" i="10"/>
  <c r="N35" i="10" s="1"/>
  <c r="N34" i="10" s="1"/>
  <c r="D36" i="10"/>
  <c r="F36" i="10" s="1"/>
  <c r="O35" i="10"/>
  <c r="M35" i="10"/>
  <c r="L35" i="10"/>
  <c r="K35" i="10"/>
  <c r="J35" i="10"/>
  <c r="J34" i="10" s="1"/>
  <c r="G35" i="10"/>
  <c r="G34" i="10" s="1"/>
  <c r="M34" i="10"/>
  <c r="L34" i="10"/>
  <c r="L63" i="10" s="1"/>
  <c r="K34" i="10"/>
  <c r="E34" i="10"/>
  <c r="N33" i="10"/>
  <c r="D33" i="10"/>
  <c r="F33" i="10" s="1"/>
  <c r="N32" i="10"/>
  <c r="D32" i="10"/>
  <c r="H32" i="10" s="1"/>
  <c r="N31" i="10"/>
  <c r="D31" i="10"/>
  <c r="F31" i="10" s="1"/>
  <c r="D30" i="10"/>
  <c r="F30" i="10" s="1"/>
  <c r="N29" i="10"/>
  <c r="D29" i="10"/>
  <c r="H29" i="10" s="1"/>
  <c r="O28" i="10"/>
  <c r="N28" i="10"/>
  <c r="M28" i="10"/>
  <c r="M5" i="10" s="1"/>
  <c r="L28" i="10"/>
  <c r="L5" i="10" s="1"/>
  <c r="K28" i="10"/>
  <c r="J28" i="10"/>
  <c r="G28" i="10"/>
  <c r="N27" i="10"/>
  <c r="D27" i="10"/>
  <c r="F27" i="10" s="1"/>
  <c r="N26" i="10"/>
  <c r="D26" i="10"/>
  <c r="H26" i="10" s="1"/>
  <c r="P26" i="10" s="1"/>
  <c r="N25" i="10"/>
  <c r="D25" i="10"/>
  <c r="H25" i="10" s="1"/>
  <c r="D24" i="10"/>
  <c r="F24" i="10" s="1"/>
  <c r="D23" i="10"/>
  <c r="H23" i="10" s="1"/>
  <c r="N22" i="10"/>
  <c r="D22" i="10"/>
  <c r="H22" i="10" s="1"/>
  <c r="D21" i="10"/>
  <c r="H21" i="10" s="1"/>
  <c r="N20" i="10"/>
  <c r="D20" i="10"/>
  <c r="H20" i="10" s="1"/>
  <c r="O19" i="10"/>
  <c r="M19" i="10"/>
  <c r="L19" i="10"/>
  <c r="K19" i="10"/>
  <c r="J19" i="10"/>
  <c r="G19" i="10"/>
  <c r="N18" i="10"/>
  <c r="D18" i="10"/>
  <c r="H18" i="10" s="1"/>
  <c r="N17" i="10"/>
  <c r="H17" i="10"/>
  <c r="D17" i="10"/>
  <c r="F17" i="10" s="1"/>
  <c r="D16" i="10"/>
  <c r="F16" i="10" s="1"/>
  <c r="D15" i="10"/>
  <c r="F15" i="10" s="1"/>
  <c r="N14" i="10"/>
  <c r="D14" i="10"/>
  <c r="H14" i="10" s="1"/>
  <c r="D13" i="10"/>
  <c r="F13" i="10" s="1"/>
  <c r="D12" i="10"/>
  <c r="H12" i="10" s="1"/>
  <c r="D11" i="10"/>
  <c r="H11" i="10" s="1"/>
  <c r="N10" i="10"/>
  <c r="D10" i="10"/>
  <c r="H10" i="10" s="1"/>
  <c r="D9" i="10"/>
  <c r="F9" i="10" s="1"/>
  <c r="D8" i="10"/>
  <c r="H8" i="10" s="1"/>
  <c r="N7" i="10"/>
  <c r="N6" i="10" s="1"/>
  <c r="D7" i="10"/>
  <c r="H7" i="10" s="1"/>
  <c r="O6" i="10"/>
  <c r="O5" i="10" s="1"/>
  <c r="M6" i="10"/>
  <c r="L6" i="10"/>
  <c r="K6" i="10"/>
  <c r="J6" i="10"/>
  <c r="J5" i="10" s="1"/>
  <c r="G6" i="10"/>
  <c r="E6" i="10"/>
  <c r="E5" i="10" s="1"/>
  <c r="K5" i="10"/>
  <c r="O110" i="9"/>
  <c r="M110" i="9"/>
  <c r="L110" i="9"/>
  <c r="K110" i="9"/>
  <c r="J110" i="9"/>
  <c r="G110" i="9"/>
  <c r="E110" i="9"/>
  <c r="N109" i="9"/>
  <c r="D109" i="9"/>
  <c r="H109" i="9" s="1"/>
  <c r="N108" i="9"/>
  <c r="N110" i="9" s="1"/>
  <c r="D108" i="9"/>
  <c r="H108" i="9" s="1"/>
  <c r="D107" i="9"/>
  <c r="H107" i="9" s="1"/>
  <c r="D106" i="9"/>
  <c r="H106" i="9" s="1"/>
  <c r="D105" i="9"/>
  <c r="H105" i="9" s="1"/>
  <c r="N104" i="9"/>
  <c r="D104" i="9"/>
  <c r="H104" i="9" s="1"/>
  <c r="J100" i="9"/>
  <c r="G100" i="9"/>
  <c r="E100" i="9"/>
  <c r="N99" i="9"/>
  <c r="D99" i="9"/>
  <c r="H99" i="9" s="1"/>
  <c r="D98" i="9"/>
  <c r="H98" i="9" s="1"/>
  <c r="D97" i="9"/>
  <c r="H97" i="9" s="1"/>
  <c r="D96" i="9"/>
  <c r="H96" i="9" s="1"/>
  <c r="N95" i="9"/>
  <c r="D95" i="9"/>
  <c r="F95" i="9" s="1"/>
  <c r="O94" i="9"/>
  <c r="N94" i="9"/>
  <c r="M94" i="9"/>
  <c r="L94" i="9"/>
  <c r="K94" i="9"/>
  <c r="J94" i="9"/>
  <c r="G94" i="9"/>
  <c r="E94" i="9"/>
  <c r="N93" i="9"/>
  <c r="D93" i="9"/>
  <c r="H93" i="9" s="1"/>
  <c r="D92" i="9"/>
  <c r="H92" i="9" s="1"/>
  <c r="D91" i="9"/>
  <c r="H91" i="9" s="1"/>
  <c r="N90" i="9"/>
  <c r="D90" i="9"/>
  <c r="F90" i="9" s="1"/>
  <c r="O89" i="9"/>
  <c r="O100" i="9" s="1"/>
  <c r="N89" i="9"/>
  <c r="M89" i="9"/>
  <c r="M88" i="9" s="1"/>
  <c r="L89" i="9"/>
  <c r="L100" i="9" s="1"/>
  <c r="K89" i="9"/>
  <c r="K88" i="9" s="1"/>
  <c r="J89" i="9"/>
  <c r="G89" i="9"/>
  <c r="E89" i="9"/>
  <c r="E88" i="9" s="1"/>
  <c r="O88" i="9"/>
  <c r="J88" i="9"/>
  <c r="G88" i="9"/>
  <c r="N83" i="9"/>
  <c r="D83" i="9"/>
  <c r="H83" i="9" s="1"/>
  <c r="N82" i="9"/>
  <c r="D82" i="9"/>
  <c r="F82" i="9" s="1"/>
  <c r="N81" i="9"/>
  <c r="N80" i="9" s="1"/>
  <c r="D81" i="9"/>
  <c r="H81" i="9" s="1"/>
  <c r="O80" i="9"/>
  <c r="M80" i="9"/>
  <c r="L80" i="9"/>
  <c r="K80" i="9"/>
  <c r="J80" i="9"/>
  <c r="G80" i="9"/>
  <c r="E80" i="9"/>
  <c r="N79" i="9"/>
  <c r="D79" i="9"/>
  <c r="F79" i="9" s="1"/>
  <c r="N78" i="9"/>
  <c r="N77" i="9" s="1"/>
  <c r="D78" i="9"/>
  <c r="H78" i="9" s="1"/>
  <c r="O77" i="9"/>
  <c r="M77" i="9"/>
  <c r="L77" i="9"/>
  <c r="K77" i="9"/>
  <c r="J77" i="9"/>
  <c r="G77" i="9"/>
  <c r="E77" i="9"/>
  <c r="N76" i="9"/>
  <c r="D76" i="9"/>
  <c r="F76" i="9" s="1"/>
  <c r="N75" i="9"/>
  <c r="D75" i="9"/>
  <c r="N74" i="9"/>
  <c r="D74" i="9"/>
  <c r="H74" i="9" s="1"/>
  <c r="D73" i="9"/>
  <c r="F73" i="9" s="1"/>
  <c r="N72" i="9"/>
  <c r="D72" i="9"/>
  <c r="N71" i="9"/>
  <c r="D71" i="9"/>
  <c r="H71" i="9" s="1"/>
  <c r="D70" i="9"/>
  <c r="F70" i="9" s="1"/>
  <c r="N69" i="9"/>
  <c r="N68" i="9" s="1"/>
  <c r="N67" i="9" s="1"/>
  <c r="N84" i="9" s="1"/>
  <c r="D69" i="9"/>
  <c r="O68" i="9"/>
  <c r="M68" i="9"/>
  <c r="L68" i="9"/>
  <c r="L67" i="9" s="1"/>
  <c r="L84" i="9" s="1"/>
  <c r="K68" i="9"/>
  <c r="K67" i="9" s="1"/>
  <c r="K84" i="9" s="1"/>
  <c r="J68" i="9"/>
  <c r="J67" i="9" s="1"/>
  <c r="J84" i="9" s="1"/>
  <c r="G68" i="9"/>
  <c r="E68" i="9"/>
  <c r="O67" i="9"/>
  <c r="O84" i="9" s="1"/>
  <c r="M67" i="9"/>
  <c r="M84" i="9" s="1"/>
  <c r="G67" i="9"/>
  <c r="G84" i="9" s="1"/>
  <c r="E67" i="9"/>
  <c r="E84" i="9" s="1"/>
  <c r="N62" i="9"/>
  <c r="D62" i="9"/>
  <c r="F62" i="9" s="1"/>
  <c r="N61" i="9"/>
  <c r="D61" i="9"/>
  <c r="N60" i="9"/>
  <c r="D60" i="9"/>
  <c r="H60" i="9" s="1"/>
  <c r="D59" i="9"/>
  <c r="F59" i="9" s="1"/>
  <c r="N58" i="9"/>
  <c r="N57" i="9" s="1"/>
  <c r="D58" i="9"/>
  <c r="O57" i="9"/>
  <c r="M57" i="9"/>
  <c r="L57" i="9"/>
  <c r="K57" i="9"/>
  <c r="J57" i="9"/>
  <c r="G57" i="9"/>
  <c r="E57" i="9"/>
  <c r="N56" i="9"/>
  <c r="D56" i="9"/>
  <c r="F56" i="9" s="1"/>
  <c r="N55" i="9"/>
  <c r="D55" i="9"/>
  <c r="N54" i="9"/>
  <c r="D54" i="9"/>
  <c r="H54" i="9" s="1"/>
  <c r="D53" i="9"/>
  <c r="F53" i="9" s="1"/>
  <c r="D52" i="9"/>
  <c r="H52" i="9" s="1"/>
  <c r="N51" i="9"/>
  <c r="D51" i="9"/>
  <c r="H51" i="9" s="1"/>
  <c r="D50" i="9"/>
  <c r="F50" i="9" s="1"/>
  <c r="N49" i="9"/>
  <c r="N48" i="9" s="1"/>
  <c r="D49" i="9"/>
  <c r="H49" i="9" s="1"/>
  <c r="O48" i="9"/>
  <c r="M48" i="9"/>
  <c r="L48" i="9"/>
  <c r="K48" i="9"/>
  <c r="J48" i="9"/>
  <c r="J34" i="9" s="1"/>
  <c r="G48" i="9"/>
  <c r="E48" i="9"/>
  <c r="N47" i="9"/>
  <c r="D47" i="9"/>
  <c r="F47" i="9" s="1"/>
  <c r="N46" i="9"/>
  <c r="D46" i="9"/>
  <c r="H46" i="9" s="1"/>
  <c r="D45" i="9"/>
  <c r="F45" i="9" s="1"/>
  <c r="D44" i="9"/>
  <c r="H44" i="9" s="1"/>
  <c r="N43" i="9"/>
  <c r="D43" i="9"/>
  <c r="H43" i="9" s="1"/>
  <c r="D42" i="9"/>
  <c r="F42" i="9" s="1"/>
  <c r="D41" i="9"/>
  <c r="H41" i="9" s="1"/>
  <c r="D40" i="9"/>
  <c r="F40" i="9" s="1"/>
  <c r="N39" i="9"/>
  <c r="D39" i="9"/>
  <c r="F39" i="9" s="1"/>
  <c r="D38" i="9"/>
  <c r="F38" i="9" s="1"/>
  <c r="D37" i="9"/>
  <c r="F37" i="9" s="1"/>
  <c r="N36" i="9"/>
  <c r="N35" i="9" s="1"/>
  <c r="N34" i="9" s="1"/>
  <c r="D36" i="9"/>
  <c r="O35" i="9"/>
  <c r="O34" i="9" s="1"/>
  <c r="M35" i="9"/>
  <c r="L35" i="9"/>
  <c r="K35" i="9"/>
  <c r="J35" i="9"/>
  <c r="G35" i="9"/>
  <c r="G34" i="9" s="1"/>
  <c r="E35" i="9"/>
  <c r="M34" i="9"/>
  <c r="L34" i="9"/>
  <c r="K34" i="9"/>
  <c r="E34" i="9"/>
  <c r="N33" i="9"/>
  <c r="D33" i="9"/>
  <c r="F33" i="9" s="1"/>
  <c r="N32" i="9"/>
  <c r="D32" i="9"/>
  <c r="F32" i="9" s="1"/>
  <c r="N31" i="9"/>
  <c r="D31" i="9"/>
  <c r="H31" i="9" s="1"/>
  <c r="D30" i="9"/>
  <c r="F30" i="9" s="1"/>
  <c r="N29" i="9"/>
  <c r="D29" i="9"/>
  <c r="F29" i="9" s="1"/>
  <c r="O28" i="9"/>
  <c r="M28" i="9"/>
  <c r="L28" i="9"/>
  <c r="L5" i="9" s="1"/>
  <c r="K28" i="9"/>
  <c r="J28" i="9"/>
  <c r="G28" i="9"/>
  <c r="E28" i="9"/>
  <c r="N27" i="9"/>
  <c r="D27" i="9"/>
  <c r="F27" i="9" s="1"/>
  <c r="N26" i="9"/>
  <c r="D26" i="9"/>
  <c r="F26" i="9" s="1"/>
  <c r="N25" i="9"/>
  <c r="D25" i="9"/>
  <c r="H25" i="9" s="1"/>
  <c r="D24" i="9"/>
  <c r="F24" i="9" s="1"/>
  <c r="D23" i="9"/>
  <c r="H23" i="9" s="1"/>
  <c r="N22" i="9"/>
  <c r="D22" i="9"/>
  <c r="F22" i="9" s="1"/>
  <c r="D21" i="9"/>
  <c r="F21" i="9" s="1"/>
  <c r="N20" i="9"/>
  <c r="D20" i="9"/>
  <c r="H20" i="9" s="1"/>
  <c r="O19" i="9"/>
  <c r="M19" i="9"/>
  <c r="L19" i="9"/>
  <c r="K19" i="9"/>
  <c r="J19" i="9"/>
  <c r="J5" i="9" s="1"/>
  <c r="G19" i="9"/>
  <c r="E19" i="9"/>
  <c r="N18" i="9"/>
  <c r="D18" i="9"/>
  <c r="F18" i="9" s="1"/>
  <c r="N17" i="9"/>
  <c r="D17" i="9"/>
  <c r="H17" i="9" s="1"/>
  <c r="D16" i="9"/>
  <c r="F16" i="9" s="1"/>
  <c r="D15" i="9"/>
  <c r="F15" i="9" s="1"/>
  <c r="N14" i="9"/>
  <c r="D14" i="9"/>
  <c r="F14" i="9" s="1"/>
  <c r="D13" i="9"/>
  <c r="F13" i="9" s="1"/>
  <c r="D12" i="9"/>
  <c r="F12" i="9" s="1"/>
  <c r="D11" i="9"/>
  <c r="F11" i="9" s="1"/>
  <c r="N10" i="9"/>
  <c r="D10" i="9"/>
  <c r="H10" i="9" s="1"/>
  <c r="D9" i="9"/>
  <c r="F9" i="9" s="1"/>
  <c r="D8" i="9"/>
  <c r="F8" i="9" s="1"/>
  <c r="N7" i="9"/>
  <c r="D7" i="9"/>
  <c r="F7" i="9" s="1"/>
  <c r="O6" i="9"/>
  <c r="M6" i="9"/>
  <c r="L6" i="9"/>
  <c r="K6" i="9"/>
  <c r="K5" i="9" s="1"/>
  <c r="J6" i="9"/>
  <c r="G6" i="9"/>
  <c r="G5" i="9" s="1"/>
  <c r="E6" i="9"/>
  <c r="E5" i="9" s="1"/>
  <c r="O5" i="9"/>
  <c r="M5" i="9"/>
  <c r="F27" i="2"/>
  <c r="E27" i="2"/>
  <c r="D27" i="2"/>
  <c r="C27" i="2"/>
  <c r="F15" i="2"/>
  <c r="E15" i="2"/>
  <c r="D15" i="2"/>
  <c r="C15" i="2"/>
  <c r="E63" i="11" l="1"/>
  <c r="E112" i="11" s="1"/>
  <c r="H90" i="9"/>
  <c r="H21" i="9"/>
  <c r="I21" i="9" s="1"/>
  <c r="H31" i="10"/>
  <c r="H33" i="11"/>
  <c r="I33" i="11" s="1"/>
  <c r="F97" i="11"/>
  <c r="I97" i="11" s="1"/>
  <c r="F93" i="10"/>
  <c r="P93" i="10" s="1"/>
  <c r="F75" i="11"/>
  <c r="I75" i="11" s="1"/>
  <c r="F47" i="11"/>
  <c r="P47" i="11" s="1"/>
  <c r="H59" i="11"/>
  <c r="H45" i="10"/>
  <c r="I45" i="10" s="1"/>
  <c r="H9" i="10"/>
  <c r="H37" i="10"/>
  <c r="F74" i="9"/>
  <c r="F71" i="9"/>
  <c r="F60" i="9"/>
  <c r="P60" i="9" s="1"/>
  <c r="H27" i="9"/>
  <c r="P27" i="9" s="1"/>
  <c r="H37" i="9"/>
  <c r="F10" i="9"/>
  <c r="F25" i="9"/>
  <c r="I25" i="9" s="1"/>
  <c r="I37" i="10"/>
  <c r="H52" i="10"/>
  <c r="I52" i="10" s="1"/>
  <c r="H14" i="11"/>
  <c r="P14" i="11" s="1"/>
  <c r="F42" i="11"/>
  <c r="I42" i="11" s="1"/>
  <c r="F25" i="10"/>
  <c r="P25" i="10" s="1"/>
  <c r="H49" i="10"/>
  <c r="I49" i="10" s="1"/>
  <c r="F74" i="10"/>
  <c r="F78" i="10"/>
  <c r="P78" i="10" s="1"/>
  <c r="H30" i="11"/>
  <c r="I30" i="11" s="1"/>
  <c r="H74" i="11"/>
  <c r="P74" i="11" s="1"/>
  <c r="H59" i="10"/>
  <c r="I59" i="10" s="1"/>
  <c r="F71" i="10"/>
  <c r="P71" i="10" s="1"/>
  <c r="F21" i="11"/>
  <c r="I21" i="11" s="1"/>
  <c r="H71" i="11"/>
  <c r="H90" i="11"/>
  <c r="H89" i="11" s="1"/>
  <c r="H45" i="9"/>
  <c r="F26" i="11"/>
  <c r="I26" i="11" s="1"/>
  <c r="H16" i="9"/>
  <c r="I16" i="9" s="1"/>
  <c r="F46" i="9"/>
  <c r="P46" i="9" s="1"/>
  <c r="H62" i="9"/>
  <c r="P62" i="9" s="1"/>
  <c r="H70" i="9"/>
  <c r="H73" i="9"/>
  <c r="I73" i="9" s="1"/>
  <c r="H76" i="9"/>
  <c r="I76" i="9" s="1"/>
  <c r="H82" i="9"/>
  <c r="P82" i="9" s="1"/>
  <c r="H95" i="9"/>
  <c r="H94" i="9" s="1"/>
  <c r="F13" i="11"/>
  <c r="H62" i="11"/>
  <c r="F72" i="11"/>
  <c r="F41" i="10"/>
  <c r="I41" i="10" s="1"/>
  <c r="F69" i="11"/>
  <c r="I69" i="11" s="1"/>
  <c r="H107" i="11"/>
  <c r="I107" i="11" s="1"/>
  <c r="P17" i="10"/>
  <c r="I17" i="10"/>
  <c r="H30" i="9"/>
  <c r="I30" i="9" s="1"/>
  <c r="H38" i="9"/>
  <c r="I38" i="9" s="1"/>
  <c r="H110" i="9"/>
  <c r="F10" i="10"/>
  <c r="P10" i="10" s="1"/>
  <c r="H56" i="10"/>
  <c r="P56" i="10" s="1"/>
  <c r="H62" i="10"/>
  <c r="P62" i="10" s="1"/>
  <c r="F104" i="10"/>
  <c r="P104" i="10" s="1"/>
  <c r="F92" i="11"/>
  <c r="I92" i="11" s="1"/>
  <c r="H22" i="9"/>
  <c r="I22" i="9" s="1"/>
  <c r="H47" i="9"/>
  <c r="I47" i="9" s="1"/>
  <c r="H53" i="9"/>
  <c r="I53" i="9" s="1"/>
  <c r="F104" i="9"/>
  <c r="P104" i="9" s="1"/>
  <c r="F46" i="10"/>
  <c r="F60" i="10"/>
  <c r="P60" i="10" s="1"/>
  <c r="F11" i="11"/>
  <c r="I11" i="11" s="1"/>
  <c r="H39" i="9"/>
  <c r="P39" i="9" s="1"/>
  <c r="F23" i="10"/>
  <c r="I23" i="10" s="1"/>
  <c r="F43" i="10"/>
  <c r="I43" i="10" s="1"/>
  <c r="H24" i="11"/>
  <c r="I24" i="11" s="1"/>
  <c r="H54" i="11"/>
  <c r="P54" i="11" s="1"/>
  <c r="H70" i="11"/>
  <c r="I70" i="11" s="1"/>
  <c r="H73" i="11"/>
  <c r="H76" i="11"/>
  <c r="I76" i="11" s="1"/>
  <c r="F81" i="11"/>
  <c r="P81" i="11" s="1"/>
  <c r="F99" i="11"/>
  <c r="P99" i="11" s="1"/>
  <c r="F105" i="11"/>
  <c r="I105" i="11" s="1"/>
  <c r="H18" i="9"/>
  <c r="I18" i="9" s="1"/>
  <c r="I45" i="9"/>
  <c r="F54" i="9"/>
  <c r="P54" i="9" s="1"/>
  <c r="H16" i="10"/>
  <c r="I16" i="10" s="1"/>
  <c r="F20" i="10"/>
  <c r="P20" i="10" s="1"/>
  <c r="H30" i="10"/>
  <c r="I30" i="10" s="1"/>
  <c r="H33" i="10"/>
  <c r="P33" i="10" s="1"/>
  <c r="H39" i="10"/>
  <c r="I39" i="10" s="1"/>
  <c r="H54" i="10"/>
  <c r="P54" i="10" s="1"/>
  <c r="F91" i="10"/>
  <c r="I91" i="10" s="1"/>
  <c r="H110" i="10"/>
  <c r="F109" i="10"/>
  <c r="P109" i="10" s="1"/>
  <c r="H16" i="11"/>
  <c r="I16" i="11" s="1"/>
  <c r="F29" i="11"/>
  <c r="P29" i="11" s="1"/>
  <c r="F32" i="11"/>
  <c r="F40" i="11"/>
  <c r="I40" i="11" s="1"/>
  <c r="H45" i="11"/>
  <c r="I45" i="11" s="1"/>
  <c r="F50" i="11"/>
  <c r="I50" i="11" s="1"/>
  <c r="F58" i="11"/>
  <c r="I58" i="11" s="1"/>
  <c r="F61" i="11"/>
  <c r="P61" i="11" s="1"/>
  <c r="H95" i="11"/>
  <c r="I95" i="11" s="1"/>
  <c r="H53" i="11"/>
  <c r="H56" i="11"/>
  <c r="I56" i="11" s="1"/>
  <c r="H60" i="11"/>
  <c r="H79" i="11"/>
  <c r="H77" i="11" s="1"/>
  <c r="H8" i="9"/>
  <c r="I8" i="9" s="1"/>
  <c r="H15" i="10"/>
  <c r="I15" i="10" s="1"/>
  <c r="I73" i="11"/>
  <c r="H70" i="10"/>
  <c r="I70" i="10" s="1"/>
  <c r="H76" i="10"/>
  <c r="P76" i="10" s="1"/>
  <c r="H56" i="9"/>
  <c r="I56" i="9" s="1"/>
  <c r="H38" i="10"/>
  <c r="I38" i="10" s="1"/>
  <c r="H53" i="10"/>
  <c r="F83" i="10"/>
  <c r="P83" i="10" s="1"/>
  <c r="H90" i="10"/>
  <c r="P90" i="10" s="1"/>
  <c r="F98" i="10"/>
  <c r="I98" i="10" s="1"/>
  <c r="F108" i="10"/>
  <c r="P108" i="10" s="1"/>
  <c r="H7" i="11"/>
  <c r="P7" i="11" s="1"/>
  <c r="F18" i="11"/>
  <c r="I18" i="11" s="1"/>
  <c r="H79" i="9"/>
  <c r="I79" i="9" s="1"/>
  <c r="F109" i="9"/>
  <c r="P109" i="9" s="1"/>
  <c r="H79" i="10"/>
  <c r="P79" i="10" s="1"/>
  <c r="H27" i="11"/>
  <c r="P27" i="11" s="1"/>
  <c r="F51" i="10"/>
  <c r="P51" i="10" s="1"/>
  <c r="H73" i="10"/>
  <c r="I73" i="10" s="1"/>
  <c r="H95" i="10"/>
  <c r="P95" i="10" s="1"/>
  <c r="H7" i="9"/>
  <c r="I7" i="9" s="1"/>
  <c r="H15" i="9"/>
  <c r="I15" i="9" s="1"/>
  <c r="H40" i="9"/>
  <c r="I40" i="9" s="1"/>
  <c r="H59" i="9"/>
  <c r="I59" i="9" s="1"/>
  <c r="I9" i="10"/>
  <c r="H13" i="10"/>
  <c r="I13" i="10" s="1"/>
  <c r="H24" i="10"/>
  <c r="H27" i="10"/>
  <c r="P27" i="10" s="1"/>
  <c r="F44" i="10"/>
  <c r="I44" i="10" s="1"/>
  <c r="F61" i="10"/>
  <c r="P61" i="10" s="1"/>
  <c r="H82" i="10"/>
  <c r="I82" i="10" s="1"/>
  <c r="F96" i="10"/>
  <c r="I96" i="10" s="1"/>
  <c r="F106" i="10"/>
  <c r="I106" i="10" s="1"/>
  <c r="H9" i="11"/>
  <c r="I9" i="11" s="1"/>
  <c r="I22" i="11"/>
  <c r="P33" i="11"/>
  <c r="F55" i="11"/>
  <c r="I55" i="11" s="1"/>
  <c r="I59" i="11"/>
  <c r="P62" i="11"/>
  <c r="F78" i="11"/>
  <c r="P78" i="11" s="1"/>
  <c r="H82" i="11"/>
  <c r="I82" i="11" s="1"/>
  <c r="I90" i="9"/>
  <c r="F57" i="11"/>
  <c r="P69" i="11"/>
  <c r="P22" i="11"/>
  <c r="G63" i="11"/>
  <c r="G112" i="11" s="1"/>
  <c r="N100" i="11"/>
  <c r="N88" i="11"/>
  <c r="P75" i="11"/>
  <c r="L63" i="11"/>
  <c r="L112" i="11" s="1"/>
  <c r="M112" i="11"/>
  <c r="I13" i="11"/>
  <c r="M63" i="11"/>
  <c r="I62" i="11"/>
  <c r="P71" i="11"/>
  <c r="I71" i="11"/>
  <c r="N112" i="11"/>
  <c r="I54" i="11"/>
  <c r="O112" i="11"/>
  <c r="O88" i="11"/>
  <c r="F8" i="11"/>
  <c r="F10" i="11"/>
  <c r="F15" i="11"/>
  <c r="I15" i="11" s="1"/>
  <c r="F17" i="11"/>
  <c r="F20" i="11"/>
  <c r="F23" i="11"/>
  <c r="I23" i="11" s="1"/>
  <c r="F25" i="11"/>
  <c r="F31" i="11"/>
  <c r="F37" i="11"/>
  <c r="I37" i="11" s="1"/>
  <c r="F39" i="11"/>
  <c r="F44" i="11"/>
  <c r="I44" i="11" s="1"/>
  <c r="F46" i="11"/>
  <c r="F49" i="11"/>
  <c r="F52" i="11"/>
  <c r="I52" i="11" s="1"/>
  <c r="J88" i="11"/>
  <c r="F104" i="11"/>
  <c r="F109" i="11"/>
  <c r="F12" i="11"/>
  <c r="I12" i="11" s="1"/>
  <c r="F36" i="11"/>
  <c r="F41" i="11"/>
  <c r="I41" i="11" s="1"/>
  <c r="F43" i="11"/>
  <c r="F51" i="11"/>
  <c r="F83" i="11"/>
  <c r="L88" i="11"/>
  <c r="F91" i="11"/>
  <c r="I91" i="11" s="1"/>
  <c r="F93" i="11"/>
  <c r="F96" i="11"/>
  <c r="I96" i="11" s="1"/>
  <c r="F98" i="11"/>
  <c r="I98" i="11" s="1"/>
  <c r="F106" i="11"/>
  <c r="I106" i="11" s="1"/>
  <c r="F108" i="11"/>
  <c r="M88" i="11"/>
  <c r="J63" i="10"/>
  <c r="J112" i="10" s="1"/>
  <c r="F7" i="10"/>
  <c r="F22" i="10"/>
  <c r="F26" i="10"/>
  <c r="I26" i="10" s="1"/>
  <c r="N100" i="10"/>
  <c r="N112" i="10" s="1"/>
  <c r="N88" i="10"/>
  <c r="I109" i="10"/>
  <c r="F75" i="10"/>
  <c r="F97" i="10"/>
  <c r="M112" i="10"/>
  <c r="F14" i="10"/>
  <c r="F18" i="10"/>
  <c r="E63" i="10"/>
  <c r="E112" i="10" s="1"/>
  <c r="F55" i="10"/>
  <c r="F92" i="10"/>
  <c r="F47" i="10"/>
  <c r="I61" i="10"/>
  <c r="I104" i="10"/>
  <c r="F42" i="10"/>
  <c r="I42" i="10" s="1"/>
  <c r="N19" i="10"/>
  <c r="N5" i="10" s="1"/>
  <c r="N63" i="10" s="1"/>
  <c r="P69" i="10"/>
  <c r="F107" i="10"/>
  <c r="I107" i="10" s="1"/>
  <c r="F8" i="10"/>
  <c r="I8" i="10" s="1"/>
  <c r="F12" i="10"/>
  <c r="I12" i="10" s="1"/>
  <c r="F29" i="10"/>
  <c r="P31" i="10"/>
  <c r="O34" i="10"/>
  <c r="O63" i="10" s="1"/>
  <c r="O112" i="10" s="1"/>
  <c r="F40" i="10"/>
  <c r="I40" i="10" s="1"/>
  <c r="F58" i="10"/>
  <c r="I69" i="10"/>
  <c r="I78" i="10"/>
  <c r="F81" i="10"/>
  <c r="I90" i="10"/>
  <c r="F105" i="10"/>
  <c r="I105" i="10" s="1"/>
  <c r="F11" i="10"/>
  <c r="I11" i="10" s="1"/>
  <c r="F50" i="10"/>
  <c r="I50" i="10" s="1"/>
  <c r="F21" i="10"/>
  <c r="I21" i="10" s="1"/>
  <c r="P46" i="10"/>
  <c r="I46" i="10"/>
  <c r="P74" i="10"/>
  <c r="I74" i="10"/>
  <c r="K100" i="10"/>
  <c r="K88" i="10"/>
  <c r="M63" i="10"/>
  <c r="F32" i="10"/>
  <c r="G5" i="10"/>
  <c r="G63" i="10" s="1"/>
  <c r="G112" i="10" s="1"/>
  <c r="I31" i="10"/>
  <c r="K63" i="10"/>
  <c r="K112" i="10" s="1"/>
  <c r="L67" i="10"/>
  <c r="L84" i="10" s="1"/>
  <c r="F72" i="10"/>
  <c r="L100" i="10"/>
  <c r="L88" i="10"/>
  <c r="F99" i="10"/>
  <c r="H36" i="10"/>
  <c r="M88" i="10"/>
  <c r="L63" i="9"/>
  <c r="L112" i="9" s="1"/>
  <c r="P10" i="9"/>
  <c r="I10" i="9"/>
  <c r="I46" i="9"/>
  <c r="N6" i="9"/>
  <c r="H13" i="9"/>
  <c r="I13" i="9" s="1"/>
  <c r="H24" i="9"/>
  <c r="N28" i="9"/>
  <c r="H32" i="9"/>
  <c r="P32" i="9" s="1"/>
  <c r="J63" i="9"/>
  <c r="J112" i="9" s="1"/>
  <c r="P71" i="9"/>
  <c r="I71" i="9"/>
  <c r="E63" i="9"/>
  <c r="E112" i="9" s="1"/>
  <c r="I32" i="9"/>
  <c r="K63" i="9"/>
  <c r="K112" i="9" s="1"/>
  <c r="I37" i="9"/>
  <c r="P47" i="9"/>
  <c r="H50" i="9"/>
  <c r="I50" i="9" s="1"/>
  <c r="P74" i="9"/>
  <c r="I74" i="9"/>
  <c r="H89" i="9"/>
  <c r="H61" i="9"/>
  <c r="F61" i="9"/>
  <c r="H72" i="9"/>
  <c r="F72" i="9"/>
  <c r="P90" i="9"/>
  <c r="P25" i="9"/>
  <c r="I54" i="9"/>
  <c r="H14" i="9"/>
  <c r="P14" i="9" s="1"/>
  <c r="F17" i="9"/>
  <c r="F19" i="9" s="1"/>
  <c r="F20" i="9"/>
  <c r="M63" i="9"/>
  <c r="M112" i="9" s="1"/>
  <c r="F31" i="9"/>
  <c r="F28" i="9" s="1"/>
  <c r="H33" i="9"/>
  <c r="I33" i="9" s="1"/>
  <c r="O63" i="9"/>
  <c r="H55" i="9"/>
  <c r="F55" i="9"/>
  <c r="H75" i="9"/>
  <c r="F75" i="9"/>
  <c r="O112" i="9"/>
  <c r="H69" i="9"/>
  <c r="F69" i="9"/>
  <c r="F44" i="9"/>
  <c r="I44" i="9" s="1"/>
  <c r="H58" i="9"/>
  <c r="F58" i="9"/>
  <c r="N19" i="9"/>
  <c r="F23" i="9"/>
  <c r="I23" i="9" s="1"/>
  <c r="G63" i="9"/>
  <c r="G112" i="9" s="1"/>
  <c r="I70" i="9"/>
  <c r="H11" i="9"/>
  <c r="I11" i="9" s="1"/>
  <c r="H9" i="9"/>
  <c r="H12" i="9"/>
  <c r="I12" i="9" s="1"/>
  <c r="H26" i="9"/>
  <c r="H29" i="9"/>
  <c r="H36" i="9"/>
  <c r="F36" i="9"/>
  <c r="H42" i="9"/>
  <c r="I42" i="9" s="1"/>
  <c r="F49" i="9"/>
  <c r="F52" i="9"/>
  <c r="I52" i="9" s="1"/>
  <c r="I62" i="9"/>
  <c r="N100" i="9"/>
  <c r="N88" i="9"/>
  <c r="F78" i="9"/>
  <c r="F81" i="9"/>
  <c r="F92" i="9"/>
  <c r="I92" i="9" s="1"/>
  <c r="F97" i="9"/>
  <c r="I97" i="9" s="1"/>
  <c r="F99" i="9"/>
  <c r="F105" i="9"/>
  <c r="I105" i="9" s="1"/>
  <c r="F107" i="9"/>
  <c r="I107" i="9" s="1"/>
  <c r="K100" i="9"/>
  <c r="F41" i="9"/>
  <c r="I41" i="9" s="1"/>
  <c r="F43" i="9"/>
  <c r="F51" i="9"/>
  <c r="F83" i="9"/>
  <c r="L88" i="9"/>
  <c r="F91" i="9"/>
  <c r="F93" i="9"/>
  <c r="F96" i="9"/>
  <c r="F98" i="9"/>
  <c r="I98" i="9" s="1"/>
  <c r="F106" i="9"/>
  <c r="I106" i="9" s="1"/>
  <c r="F108" i="9"/>
  <c r="M100" i="9"/>
  <c r="I83" i="10" l="1"/>
  <c r="H80" i="9"/>
  <c r="I93" i="10"/>
  <c r="I95" i="10"/>
  <c r="P89" i="10"/>
  <c r="E45" i="2" s="1"/>
  <c r="I104" i="9"/>
  <c r="P82" i="10"/>
  <c r="H80" i="10"/>
  <c r="I27" i="9"/>
  <c r="I62" i="10"/>
  <c r="H19" i="10"/>
  <c r="P49" i="10"/>
  <c r="H57" i="11"/>
  <c r="I61" i="11"/>
  <c r="I14" i="11"/>
  <c r="I7" i="11"/>
  <c r="F68" i="11"/>
  <c r="P90" i="11"/>
  <c r="I90" i="11"/>
  <c r="F80" i="11"/>
  <c r="I81" i="11"/>
  <c r="H48" i="11"/>
  <c r="P55" i="11"/>
  <c r="P56" i="11"/>
  <c r="I108" i="10"/>
  <c r="I110" i="10" s="1"/>
  <c r="H94" i="11"/>
  <c r="H100" i="11" s="1"/>
  <c r="I99" i="11"/>
  <c r="I94" i="11" s="1"/>
  <c r="H89" i="10"/>
  <c r="H94" i="10"/>
  <c r="H100" i="10" s="1"/>
  <c r="H80" i="11"/>
  <c r="I79" i="11"/>
  <c r="I74" i="11"/>
  <c r="F77" i="10"/>
  <c r="I47" i="11"/>
  <c r="P18" i="11"/>
  <c r="I60" i="11"/>
  <c r="I57" i="11" s="1"/>
  <c r="H35" i="11"/>
  <c r="I10" i="10"/>
  <c r="P39" i="10"/>
  <c r="H57" i="10"/>
  <c r="H6" i="10"/>
  <c r="H48" i="10"/>
  <c r="P43" i="10"/>
  <c r="I95" i="9"/>
  <c r="H68" i="9"/>
  <c r="P76" i="9"/>
  <c r="I82" i="9"/>
  <c r="P33" i="9"/>
  <c r="I60" i="9"/>
  <c r="P22" i="9"/>
  <c r="I39" i="9"/>
  <c r="H19" i="9"/>
  <c r="F6" i="9"/>
  <c r="H6" i="9"/>
  <c r="I29" i="11"/>
  <c r="P95" i="9"/>
  <c r="I20" i="10"/>
  <c r="I24" i="10"/>
  <c r="H28" i="11"/>
  <c r="F28" i="11"/>
  <c r="H19" i="11"/>
  <c r="P7" i="9"/>
  <c r="I109" i="9"/>
  <c r="P95" i="11"/>
  <c r="P94" i="11" s="1"/>
  <c r="F46" i="2" s="1"/>
  <c r="P60" i="11"/>
  <c r="I72" i="11"/>
  <c r="I68" i="11" s="1"/>
  <c r="I54" i="10"/>
  <c r="I71" i="10"/>
  <c r="H6" i="11"/>
  <c r="P72" i="11"/>
  <c r="P79" i="9"/>
  <c r="I25" i="10"/>
  <c r="H110" i="11"/>
  <c r="H48" i="9"/>
  <c r="I24" i="9"/>
  <c r="I51" i="10"/>
  <c r="I60" i="10"/>
  <c r="I78" i="11"/>
  <c r="I77" i="11" s="1"/>
  <c r="P58" i="11"/>
  <c r="H68" i="11"/>
  <c r="I76" i="10"/>
  <c r="I27" i="10"/>
  <c r="I56" i="10"/>
  <c r="H35" i="9"/>
  <c r="F35" i="10"/>
  <c r="F77" i="11"/>
  <c r="I53" i="10"/>
  <c r="P56" i="9"/>
  <c r="P79" i="11"/>
  <c r="P77" i="11" s="1"/>
  <c r="F41" i="2" s="1"/>
  <c r="I9" i="9"/>
  <c r="H28" i="10"/>
  <c r="H77" i="9"/>
  <c r="I53" i="11"/>
  <c r="F68" i="10"/>
  <c r="I33" i="10"/>
  <c r="P32" i="11"/>
  <c r="P76" i="11"/>
  <c r="P82" i="11"/>
  <c r="I27" i="11"/>
  <c r="H77" i="10"/>
  <c r="I32" i="11"/>
  <c r="P18" i="9"/>
  <c r="I14" i="9"/>
  <c r="H57" i="9"/>
  <c r="I79" i="10"/>
  <c r="F89" i="11"/>
  <c r="P77" i="10"/>
  <c r="E41" i="2" s="1"/>
  <c r="H68" i="10"/>
  <c r="F94" i="11"/>
  <c r="P49" i="11"/>
  <c r="F48" i="11"/>
  <c r="I49" i="11"/>
  <c r="P20" i="11"/>
  <c r="I20" i="11"/>
  <c r="I108" i="11"/>
  <c r="P108" i="11"/>
  <c r="I43" i="11"/>
  <c r="P43" i="11"/>
  <c r="P25" i="11"/>
  <c r="I25" i="11"/>
  <c r="P109" i="11"/>
  <c r="I109" i="11"/>
  <c r="P39" i="11"/>
  <c r="I39" i="11"/>
  <c r="P10" i="11"/>
  <c r="I10" i="11"/>
  <c r="P46" i="11"/>
  <c r="I46" i="11"/>
  <c r="I93" i="11"/>
  <c r="P93" i="11"/>
  <c r="P104" i="11"/>
  <c r="F110" i="11"/>
  <c r="I104" i="11"/>
  <c r="I8" i="11"/>
  <c r="F6" i="11"/>
  <c r="I51" i="11"/>
  <c r="P51" i="11"/>
  <c r="I36" i="11"/>
  <c r="P36" i="11"/>
  <c r="F35" i="11"/>
  <c r="P17" i="11"/>
  <c r="I17" i="11"/>
  <c r="I83" i="11"/>
  <c r="I80" i="11" s="1"/>
  <c r="P83" i="11"/>
  <c r="P31" i="11"/>
  <c r="I31" i="11"/>
  <c r="F19" i="11"/>
  <c r="I92" i="10"/>
  <c r="I89" i="10" s="1"/>
  <c r="F89" i="10"/>
  <c r="P18" i="10"/>
  <c r="I18" i="10"/>
  <c r="L112" i="10"/>
  <c r="I14" i="10"/>
  <c r="P14" i="10"/>
  <c r="I29" i="10"/>
  <c r="F28" i="10"/>
  <c r="P29" i="10"/>
  <c r="P81" i="10"/>
  <c r="F80" i="10"/>
  <c r="I81" i="10"/>
  <c r="I80" i="10" s="1"/>
  <c r="F57" i="10"/>
  <c r="P58" i="10"/>
  <c r="P57" i="10" s="1"/>
  <c r="E37" i="2" s="1"/>
  <c r="I58" i="10"/>
  <c r="P72" i="10"/>
  <c r="I72" i="10"/>
  <c r="I68" i="10" s="1"/>
  <c r="P110" i="10"/>
  <c r="I97" i="10"/>
  <c r="F94" i="10"/>
  <c r="F48" i="10"/>
  <c r="I77" i="10"/>
  <c r="F110" i="10"/>
  <c r="P47" i="10"/>
  <c r="I47" i="10"/>
  <c r="P55" i="10"/>
  <c r="P48" i="10" s="1"/>
  <c r="E36" i="2" s="1"/>
  <c r="I55" i="10"/>
  <c r="P75" i="10"/>
  <c r="I75" i="10"/>
  <c r="I22" i="10"/>
  <c r="P22" i="10"/>
  <c r="P19" i="10" s="1"/>
  <c r="E32" i="2" s="1"/>
  <c r="P99" i="10"/>
  <c r="P94" i="10" s="1"/>
  <c r="E46" i="2" s="1"/>
  <c r="E44" i="2" s="1"/>
  <c r="E43" i="2" s="1"/>
  <c r="I99" i="10"/>
  <c r="P32" i="10"/>
  <c r="I32" i="10"/>
  <c r="P36" i="10"/>
  <c r="H35" i="10"/>
  <c r="I36" i="10"/>
  <c r="F19" i="10"/>
  <c r="I7" i="10"/>
  <c r="F6" i="10"/>
  <c r="P7" i="10"/>
  <c r="P78" i="9"/>
  <c r="F77" i="9"/>
  <c r="I78" i="9"/>
  <c r="I77" i="9" s="1"/>
  <c r="F5" i="9"/>
  <c r="P61" i="9"/>
  <c r="I61" i="9"/>
  <c r="N5" i="9"/>
  <c r="N63" i="9" s="1"/>
  <c r="N112" i="9" s="1"/>
  <c r="P81" i="9"/>
  <c r="F80" i="9"/>
  <c r="I81" i="9"/>
  <c r="I96" i="9"/>
  <c r="F94" i="9"/>
  <c r="I36" i="9"/>
  <c r="P36" i="9"/>
  <c r="F35" i="9"/>
  <c r="P58" i="9"/>
  <c r="F57" i="9"/>
  <c r="I58" i="9"/>
  <c r="P75" i="9"/>
  <c r="I75" i="9"/>
  <c r="P49" i="9"/>
  <c r="F48" i="9"/>
  <c r="I49" i="9"/>
  <c r="P55" i="9"/>
  <c r="I55" i="9"/>
  <c r="P17" i="9"/>
  <c r="I17" i="9"/>
  <c r="F110" i="9"/>
  <c r="H28" i="9"/>
  <c r="I29" i="9"/>
  <c r="I43" i="9"/>
  <c r="P43" i="9"/>
  <c r="P20" i="9"/>
  <c r="I20" i="9"/>
  <c r="I91" i="9"/>
  <c r="F89" i="9"/>
  <c r="I83" i="9"/>
  <c r="P83" i="9"/>
  <c r="P29" i="9"/>
  <c r="P31" i="9"/>
  <c r="I31" i="9"/>
  <c r="I93" i="9"/>
  <c r="P93" i="9"/>
  <c r="P89" i="9" s="1"/>
  <c r="D45" i="2" s="1"/>
  <c r="P99" i="9"/>
  <c r="P94" i="9" s="1"/>
  <c r="I99" i="9"/>
  <c r="P26" i="9"/>
  <c r="I26" i="9"/>
  <c r="I108" i="9"/>
  <c r="P108" i="9"/>
  <c r="P110" i="9" s="1"/>
  <c r="I51" i="9"/>
  <c r="P51" i="9"/>
  <c r="P69" i="9"/>
  <c r="F68" i="9"/>
  <c r="I69" i="9"/>
  <c r="P72" i="9"/>
  <c r="I72" i="9"/>
  <c r="H100" i="9"/>
  <c r="H88" i="9"/>
  <c r="P80" i="10" l="1"/>
  <c r="E42" i="2" s="1"/>
  <c r="H67" i="9"/>
  <c r="H84" i="9" s="1"/>
  <c r="H88" i="10"/>
  <c r="I94" i="10"/>
  <c r="I88" i="10" s="1"/>
  <c r="P77" i="9"/>
  <c r="D41" i="2" s="1"/>
  <c r="F67" i="10"/>
  <c r="F84" i="10" s="1"/>
  <c r="I6" i="9"/>
  <c r="I57" i="9"/>
  <c r="I35" i="10"/>
  <c r="H34" i="10"/>
  <c r="H5" i="10"/>
  <c r="H34" i="11"/>
  <c r="H88" i="11"/>
  <c r="P89" i="11"/>
  <c r="P88" i="11" s="1"/>
  <c r="P110" i="11"/>
  <c r="I89" i="11"/>
  <c r="I100" i="11" s="1"/>
  <c r="F67" i="11"/>
  <c r="F84" i="11" s="1"/>
  <c r="P68" i="11"/>
  <c r="F40" i="2" s="1"/>
  <c r="H5" i="11"/>
  <c r="H63" i="11" s="1"/>
  <c r="P28" i="11"/>
  <c r="F33" i="2" s="1"/>
  <c r="F100" i="11"/>
  <c r="H67" i="11"/>
  <c r="H84" i="11" s="1"/>
  <c r="P57" i="11"/>
  <c r="F37" i="2" s="1"/>
  <c r="I28" i="11"/>
  <c r="F34" i="10"/>
  <c r="I110" i="9"/>
  <c r="P6" i="9"/>
  <c r="D31" i="2" s="1"/>
  <c r="H5" i="9"/>
  <c r="F67" i="9"/>
  <c r="F84" i="9" s="1"/>
  <c r="P80" i="11"/>
  <c r="F42" i="2" s="1"/>
  <c r="I89" i="9"/>
  <c r="I80" i="9"/>
  <c r="I67" i="10"/>
  <c r="I84" i="10" s="1"/>
  <c r="F88" i="11"/>
  <c r="I19" i="10"/>
  <c r="P28" i="9"/>
  <c r="D33" i="2" s="1"/>
  <c r="F5" i="10"/>
  <c r="F63" i="10" s="1"/>
  <c r="H67" i="10"/>
  <c r="H84" i="10" s="1"/>
  <c r="F45" i="2"/>
  <c r="F44" i="2" s="1"/>
  <c r="F43" i="2" s="1"/>
  <c r="P19" i="9"/>
  <c r="D32" i="2" s="1"/>
  <c r="I35" i="11"/>
  <c r="I67" i="11"/>
  <c r="I84" i="11" s="1"/>
  <c r="P68" i="10"/>
  <c r="H34" i="9"/>
  <c r="H63" i="9" s="1"/>
  <c r="H112" i="9" s="1"/>
  <c r="P100" i="9"/>
  <c r="D46" i="2"/>
  <c r="D44" i="2" s="1"/>
  <c r="D43" i="2" s="1"/>
  <c r="I6" i="10"/>
  <c r="I57" i="10"/>
  <c r="P35" i="10"/>
  <c r="I35" i="9"/>
  <c r="I48" i="10"/>
  <c r="F34" i="11"/>
  <c r="I6" i="11"/>
  <c r="F5" i="11"/>
  <c r="P35" i="11"/>
  <c r="F35" i="2" s="1"/>
  <c r="P6" i="11"/>
  <c r="I110" i="11"/>
  <c r="I19" i="11"/>
  <c r="P19" i="11"/>
  <c r="F32" i="2" s="1"/>
  <c r="I48" i="11"/>
  <c r="P48" i="11"/>
  <c r="F36" i="2" s="1"/>
  <c r="I100" i="10"/>
  <c r="P28" i="10"/>
  <c r="E33" i="2" s="1"/>
  <c r="F100" i="10"/>
  <c r="F88" i="10"/>
  <c r="P6" i="10"/>
  <c r="E31" i="2" s="1"/>
  <c r="H63" i="10"/>
  <c r="P100" i="10"/>
  <c r="P88" i="10"/>
  <c r="I28" i="10"/>
  <c r="P88" i="9"/>
  <c r="I94" i="9"/>
  <c r="I100" i="9" s="1"/>
  <c r="P68" i="9"/>
  <c r="D40" i="2" s="1"/>
  <c r="P57" i="9"/>
  <c r="D37" i="2" s="1"/>
  <c r="I68" i="9"/>
  <c r="F100" i="9"/>
  <c r="F88" i="9"/>
  <c r="I28" i="9"/>
  <c r="I48" i="9"/>
  <c r="P80" i="9"/>
  <c r="D42" i="2" s="1"/>
  <c r="F34" i="9"/>
  <c r="F63" i="9" s="1"/>
  <c r="I19" i="9"/>
  <c r="P48" i="9"/>
  <c r="D36" i="2" s="1"/>
  <c r="P35" i="9"/>
  <c r="F39" i="2" l="1"/>
  <c r="F38" i="2" s="1"/>
  <c r="P100" i="11"/>
  <c r="I88" i="11"/>
  <c r="P67" i="11"/>
  <c r="P84" i="11" s="1"/>
  <c r="H112" i="11"/>
  <c r="H112" i="10"/>
  <c r="F63" i="11"/>
  <c r="F112" i="11" s="1"/>
  <c r="I34" i="11"/>
  <c r="I34" i="9"/>
  <c r="F112" i="10"/>
  <c r="I5" i="11"/>
  <c r="P5" i="9"/>
  <c r="D30" i="2"/>
  <c r="D29" i="2" s="1"/>
  <c r="I5" i="9"/>
  <c r="I67" i="9"/>
  <c r="I84" i="9" s="1"/>
  <c r="I34" i="10"/>
  <c r="P34" i="9"/>
  <c r="D35" i="2"/>
  <c r="D34" i="2" s="1"/>
  <c r="I5" i="10"/>
  <c r="F112" i="9"/>
  <c r="D17" i="2" s="1"/>
  <c r="D20" i="2" s="1"/>
  <c r="E30" i="2"/>
  <c r="P5" i="11"/>
  <c r="F31" i="2"/>
  <c r="F30" i="2" s="1"/>
  <c r="I88" i="9"/>
  <c r="D39" i="2"/>
  <c r="D38" i="2" s="1"/>
  <c r="F34" i="2"/>
  <c r="P67" i="10"/>
  <c r="P84" i="10" s="1"/>
  <c r="E40" i="2"/>
  <c r="E39" i="2" s="1"/>
  <c r="E38" i="2" s="1"/>
  <c r="P34" i="10"/>
  <c r="E35" i="2"/>
  <c r="E34" i="2" s="1"/>
  <c r="P34" i="11"/>
  <c r="P5" i="10"/>
  <c r="P67" i="9"/>
  <c r="P84" i="9" s="1"/>
  <c r="I63" i="9" l="1"/>
  <c r="E17" i="2"/>
  <c r="E20" i="2" s="1"/>
  <c r="I63" i="11"/>
  <c r="I112" i="11" s="1"/>
  <c r="F17" i="2"/>
  <c r="F20" i="2" s="1"/>
  <c r="I63" i="10"/>
  <c r="I112" i="10" s="1"/>
  <c r="D49" i="2"/>
  <c r="D51" i="2" s="1"/>
  <c r="I112" i="9"/>
  <c r="P63" i="9"/>
  <c r="P112" i="9" s="1"/>
  <c r="F29" i="2"/>
  <c r="F49" i="2" s="1"/>
  <c r="F51" i="2" s="1"/>
  <c r="E29" i="2"/>
  <c r="E49" i="2" s="1"/>
  <c r="E51" i="2" s="1"/>
  <c r="P63" i="10"/>
  <c r="P112" i="10" s="1"/>
  <c r="P63" i="11"/>
  <c r="P112" i="11" s="1"/>
  <c r="F38" i="3"/>
  <c r="G5" i="3" l="1"/>
  <c r="H5" i="3" s="1"/>
  <c r="N109" i="4"/>
  <c r="N108" i="4"/>
  <c r="N104" i="4"/>
  <c r="N99" i="4"/>
  <c r="N95" i="4"/>
  <c r="N93" i="4"/>
  <c r="N90" i="4"/>
  <c r="N76" i="4"/>
  <c r="N74" i="4"/>
  <c r="N75" i="4"/>
  <c r="N72" i="4"/>
  <c r="N71" i="4"/>
  <c r="N69" i="4"/>
  <c r="E68" i="4"/>
  <c r="N62" i="4"/>
  <c r="N61" i="4"/>
  <c r="N60" i="4"/>
  <c r="N58" i="4"/>
  <c r="N56" i="4"/>
  <c r="N55" i="4"/>
  <c r="N54" i="4"/>
  <c r="N51" i="4"/>
  <c r="N49" i="4"/>
  <c r="N36" i="4"/>
  <c r="N47" i="4"/>
  <c r="N46" i="4"/>
  <c r="N43" i="4"/>
  <c r="N39" i="4"/>
  <c r="N31" i="4"/>
  <c r="N29" i="4"/>
  <c r="N27" i="4"/>
  <c r="N26" i="4"/>
  <c r="N25" i="4"/>
  <c r="N22" i="4"/>
  <c r="N20" i="4"/>
  <c r="E28" i="4"/>
  <c r="O57" i="4"/>
  <c r="J57" i="4"/>
  <c r="K57" i="4"/>
  <c r="L57" i="4"/>
  <c r="M57" i="4"/>
  <c r="G57" i="4"/>
  <c r="E57" i="4"/>
  <c r="F41" i="3"/>
  <c r="N57" i="4" l="1"/>
  <c r="E110" i="4"/>
  <c r="E100" i="4"/>
  <c r="E94" i="4"/>
  <c r="E89" i="4"/>
  <c r="E80" i="4"/>
  <c r="E77" i="4"/>
  <c r="E48" i="4"/>
  <c r="E35" i="4"/>
  <c r="E19" i="4"/>
  <c r="E5" i="4" s="1"/>
  <c r="G14" i="3"/>
  <c r="E67" i="4" l="1"/>
  <c r="E84" i="4" s="1"/>
  <c r="E88" i="4"/>
  <c r="G35" i="4"/>
  <c r="G28" i="4"/>
  <c r="G19" i="4"/>
  <c r="J6" i="4"/>
  <c r="O28" i="4"/>
  <c r="M28" i="4"/>
  <c r="L28" i="4"/>
  <c r="K28" i="4"/>
  <c r="J28" i="4"/>
  <c r="N33" i="4"/>
  <c r="N32" i="4"/>
  <c r="N28" i="4" s="1"/>
  <c r="O48" i="4"/>
  <c r="M48" i="4"/>
  <c r="L48" i="4"/>
  <c r="K48" i="4"/>
  <c r="J48" i="4"/>
  <c r="G48" i="4"/>
  <c r="O35" i="4"/>
  <c r="M35" i="4"/>
  <c r="L35" i="4"/>
  <c r="K35" i="4"/>
  <c r="J35" i="4"/>
  <c r="F40" i="3"/>
  <c r="F39" i="3"/>
  <c r="M110" i="4"/>
  <c r="M94" i="4"/>
  <c r="M89" i="4"/>
  <c r="M80" i="4"/>
  <c r="M77" i="4"/>
  <c r="M68" i="4"/>
  <c r="M19" i="4"/>
  <c r="M6" i="4"/>
  <c r="G110" i="4"/>
  <c r="M88" i="4" l="1"/>
  <c r="M67" i="4"/>
  <c r="M84" i="4" s="1"/>
  <c r="N48" i="4"/>
  <c r="N35" i="4"/>
  <c r="M100" i="4"/>
  <c r="N79" i="4"/>
  <c r="O110" i="4"/>
  <c r="G100" i="4"/>
  <c r="L110" i="4"/>
  <c r="K110" i="4"/>
  <c r="J110" i="4"/>
  <c r="O94" i="4"/>
  <c r="L94" i="4"/>
  <c r="K94" i="4"/>
  <c r="J94" i="4"/>
  <c r="G94" i="4"/>
  <c r="O89" i="4"/>
  <c r="L89" i="4"/>
  <c r="K89" i="4"/>
  <c r="J89" i="4"/>
  <c r="G89" i="4"/>
  <c r="N83" i="4"/>
  <c r="N82" i="4"/>
  <c r="N81" i="4"/>
  <c r="O80" i="4"/>
  <c r="L80" i="4"/>
  <c r="K80" i="4"/>
  <c r="J80" i="4"/>
  <c r="G80" i="4"/>
  <c r="N78" i="4"/>
  <c r="O77" i="4"/>
  <c r="L77" i="4"/>
  <c r="K77" i="4"/>
  <c r="J77" i="4"/>
  <c r="G77" i="4"/>
  <c r="O68" i="4"/>
  <c r="L68" i="4"/>
  <c r="K68" i="4"/>
  <c r="J68" i="4"/>
  <c r="G68" i="4"/>
  <c r="O19" i="4"/>
  <c r="L19" i="4"/>
  <c r="K19" i="4"/>
  <c r="J19" i="4"/>
  <c r="N18" i="4"/>
  <c r="N17" i="4"/>
  <c r="N14" i="4"/>
  <c r="N10" i="4"/>
  <c r="O6" i="4"/>
  <c r="L6" i="4"/>
  <c r="K6" i="4"/>
  <c r="G17" i="3"/>
  <c r="H17" i="3" s="1"/>
  <c r="G16" i="3"/>
  <c r="H16" i="3" s="1"/>
  <c r="G15" i="3"/>
  <c r="H15" i="3" s="1"/>
  <c r="H14" i="3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l="1"/>
  <c r="D99" i="4"/>
  <c r="D90" i="4"/>
  <c r="D74" i="4"/>
  <c r="D60" i="4"/>
  <c r="D51" i="4"/>
  <c r="D43" i="4"/>
  <c r="D33" i="4"/>
  <c r="D24" i="4"/>
  <c r="D15" i="4"/>
  <c r="D98" i="4"/>
  <c r="D50" i="4"/>
  <c r="D23" i="4"/>
  <c r="D105" i="4"/>
  <c r="F105" i="4" s="1"/>
  <c r="D92" i="4"/>
  <c r="D76" i="4"/>
  <c r="D62" i="4"/>
  <c r="D53" i="4"/>
  <c r="D45" i="4"/>
  <c r="D37" i="4"/>
  <c r="D26" i="4"/>
  <c r="D17" i="4"/>
  <c r="D9" i="4"/>
  <c r="D73" i="4"/>
  <c r="D32" i="4"/>
  <c r="D104" i="4"/>
  <c r="D91" i="4"/>
  <c r="D75" i="4"/>
  <c r="D61" i="4"/>
  <c r="D52" i="4"/>
  <c r="D44" i="4"/>
  <c r="D36" i="4"/>
  <c r="D25" i="4"/>
  <c r="D16" i="4"/>
  <c r="D8" i="4"/>
  <c r="D83" i="4"/>
  <c r="D59" i="4"/>
  <c r="D42" i="4"/>
  <c r="D14" i="4"/>
  <c r="D107" i="4"/>
  <c r="D79" i="4"/>
  <c r="D55" i="4"/>
  <c r="D39" i="4"/>
  <c r="D20" i="4"/>
  <c r="D27" i="4"/>
  <c r="D109" i="4"/>
  <c r="D22" i="4"/>
  <c r="D81" i="4"/>
  <c r="D21" i="4"/>
  <c r="D106" i="4"/>
  <c r="D78" i="4"/>
  <c r="D54" i="4"/>
  <c r="D38" i="4"/>
  <c r="D18" i="4"/>
  <c r="D70" i="4"/>
  <c r="D11" i="4"/>
  <c r="D69" i="4"/>
  <c r="D41" i="4"/>
  <c r="D40" i="4"/>
  <c r="D97" i="4"/>
  <c r="D72" i="4"/>
  <c r="D49" i="4"/>
  <c r="D31" i="4"/>
  <c r="D13" i="4"/>
  <c r="D95" i="4"/>
  <c r="D46" i="4"/>
  <c r="D82" i="4"/>
  <c r="D108" i="4"/>
  <c r="D96" i="4"/>
  <c r="D71" i="4"/>
  <c r="D47" i="4"/>
  <c r="D30" i="4"/>
  <c r="D12" i="4"/>
  <c r="D29" i="4"/>
  <c r="D93" i="4"/>
  <c r="D10" i="4"/>
  <c r="D58" i="4"/>
  <c r="D56" i="4"/>
  <c r="G88" i="4"/>
  <c r="J88" i="4"/>
  <c r="N110" i="4"/>
  <c r="N94" i="4"/>
  <c r="K88" i="4"/>
  <c r="L88" i="4"/>
  <c r="O88" i="4"/>
  <c r="G67" i="4"/>
  <c r="G84" i="4" s="1"/>
  <c r="L67" i="4"/>
  <c r="L84" i="4" s="1"/>
  <c r="O67" i="4"/>
  <c r="O84" i="4" s="1"/>
  <c r="K67" i="4"/>
  <c r="K84" i="4" s="1"/>
  <c r="J67" i="4"/>
  <c r="J84" i="4" s="1"/>
  <c r="J100" i="4"/>
  <c r="K100" i="4"/>
  <c r="N6" i="4"/>
  <c r="O100" i="4"/>
  <c r="N89" i="4"/>
  <c r="L100" i="4"/>
  <c r="N68" i="4"/>
  <c r="N77" i="4"/>
  <c r="N80" i="4"/>
  <c r="N19" i="4"/>
  <c r="F13" i="4" l="1"/>
  <c r="H13" i="4"/>
  <c r="H75" i="4"/>
  <c r="F75" i="4"/>
  <c r="H51" i="4"/>
  <c r="F51" i="4"/>
  <c r="H42" i="4"/>
  <c r="F42" i="4"/>
  <c r="F9" i="4"/>
  <c r="H9" i="4"/>
  <c r="F46" i="4"/>
  <c r="H46" i="4"/>
  <c r="F21" i="4"/>
  <c r="H21" i="4"/>
  <c r="H59" i="4"/>
  <c r="F59" i="4"/>
  <c r="F17" i="4"/>
  <c r="H17" i="4"/>
  <c r="H72" i="4"/>
  <c r="F72" i="4"/>
  <c r="H38" i="4"/>
  <c r="F38" i="4"/>
  <c r="H79" i="4"/>
  <c r="F79" i="4"/>
  <c r="H90" i="4"/>
  <c r="F90" i="4"/>
  <c r="F93" i="4"/>
  <c r="H93" i="4"/>
  <c r="F12" i="4"/>
  <c r="H12" i="4"/>
  <c r="H108" i="4"/>
  <c r="F108" i="4"/>
  <c r="H97" i="4"/>
  <c r="F97" i="4"/>
  <c r="H41" i="4"/>
  <c r="F41" i="4"/>
  <c r="F11" i="4"/>
  <c r="H11" i="4"/>
  <c r="F54" i="4"/>
  <c r="H54" i="4"/>
  <c r="H107" i="4"/>
  <c r="F107" i="4"/>
  <c r="H36" i="4"/>
  <c r="F36" i="4"/>
  <c r="H37" i="4"/>
  <c r="F37" i="4"/>
  <c r="F15" i="4"/>
  <c r="H15" i="4"/>
  <c r="H99" i="4"/>
  <c r="F99" i="4"/>
  <c r="H40" i="4"/>
  <c r="F40" i="4"/>
  <c r="H76" i="4"/>
  <c r="F76" i="4"/>
  <c r="H39" i="4"/>
  <c r="F39" i="4"/>
  <c r="F8" i="4"/>
  <c r="H8" i="4"/>
  <c r="H49" i="4"/>
  <c r="F49" i="4"/>
  <c r="F18" i="4"/>
  <c r="H18" i="4"/>
  <c r="F55" i="4"/>
  <c r="H55" i="4"/>
  <c r="H104" i="4"/>
  <c r="F104" i="4"/>
  <c r="F10" i="4"/>
  <c r="H10" i="4"/>
  <c r="F26" i="4"/>
  <c r="H26" i="4"/>
  <c r="H30" i="4"/>
  <c r="F30" i="4"/>
  <c r="H70" i="4"/>
  <c r="F70" i="4"/>
  <c r="H78" i="4"/>
  <c r="F78" i="4"/>
  <c r="H44" i="4"/>
  <c r="F44" i="4"/>
  <c r="H45" i="4"/>
  <c r="F45" i="4"/>
  <c r="F24" i="4"/>
  <c r="H24" i="4"/>
  <c r="H96" i="4"/>
  <c r="F96" i="4"/>
  <c r="F20" i="4"/>
  <c r="H20" i="4"/>
  <c r="H32" i="4"/>
  <c r="F32" i="4"/>
  <c r="H92" i="4"/>
  <c r="F92" i="4"/>
  <c r="H98" i="4"/>
  <c r="F98" i="4"/>
  <c r="F27" i="4"/>
  <c r="H27" i="4"/>
  <c r="H105" i="4"/>
  <c r="I105" i="4" s="1"/>
  <c r="F25" i="4"/>
  <c r="H25" i="4"/>
  <c r="H47" i="4"/>
  <c r="F47" i="4"/>
  <c r="H95" i="4"/>
  <c r="F95" i="4"/>
  <c r="H106" i="4"/>
  <c r="F106" i="4"/>
  <c r="F22" i="4"/>
  <c r="H22" i="4"/>
  <c r="H52" i="4"/>
  <c r="F52" i="4"/>
  <c r="F53" i="4"/>
  <c r="H53" i="4"/>
  <c r="F33" i="4"/>
  <c r="H33" i="4"/>
  <c r="H69" i="4"/>
  <c r="F69" i="4"/>
  <c r="F14" i="4"/>
  <c r="H14" i="4"/>
  <c r="H50" i="4"/>
  <c r="F50" i="4"/>
  <c r="F31" i="4"/>
  <c r="H31" i="4"/>
  <c r="H91" i="4"/>
  <c r="F91" i="4"/>
  <c r="H73" i="4"/>
  <c r="F73" i="4"/>
  <c r="H60" i="4"/>
  <c r="F60" i="4"/>
  <c r="F16" i="4"/>
  <c r="H16" i="4"/>
  <c r="H74" i="4"/>
  <c r="F74" i="4"/>
  <c r="H56" i="4"/>
  <c r="F56" i="4"/>
  <c r="H81" i="4"/>
  <c r="F81" i="4"/>
  <c r="H83" i="4"/>
  <c r="F83" i="4"/>
  <c r="H58" i="4"/>
  <c r="F58" i="4"/>
  <c r="F29" i="4"/>
  <c r="H29" i="4"/>
  <c r="H71" i="4"/>
  <c r="F71" i="4"/>
  <c r="H82" i="4"/>
  <c r="F82" i="4"/>
  <c r="H109" i="4"/>
  <c r="F109" i="4"/>
  <c r="H61" i="4"/>
  <c r="F61" i="4"/>
  <c r="H62" i="4"/>
  <c r="F62" i="4"/>
  <c r="F23" i="4"/>
  <c r="H23" i="4"/>
  <c r="H43" i="4"/>
  <c r="F43" i="4"/>
  <c r="N67" i="4"/>
  <c r="N84" i="4" s="1"/>
  <c r="N88" i="4"/>
  <c r="N100" i="4"/>
  <c r="I91" i="4" l="1"/>
  <c r="I96" i="4"/>
  <c r="I55" i="4"/>
  <c r="I11" i="4"/>
  <c r="I93" i="4"/>
  <c r="I38" i="4"/>
  <c r="I59" i="4"/>
  <c r="H77" i="4"/>
  <c r="H94" i="4"/>
  <c r="I53" i="4"/>
  <c r="I22" i="4"/>
  <c r="I92" i="4"/>
  <c r="I24" i="4"/>
  <c r="I44" i="4"/>
  <c r="I30" i="4"/>
  <c r="I10" i="4"/>
  <c r="I18" i="4"/>
  <c r="I8" i="4"/>
  <c r="I40" i="4"/>
  <c r="I37" i="4"/>
  <c r="I41" i="4"/>
  <c r="I21" i="4"/>
  <c r="I42" i="4"/>
  <c r="P31" i="4"/>
  <c r="P33" i="4"/>
  <c r="P25" i="4"/>
  <c r="P54" i="4"/>
  <c r="P46" i="4"/>
  <c r="P14" i="4"/>
  <c r="P17" i="4"/>
  <c r="I61" i="4"/>
  <c r="P61" i="4"/>
  <c r="I56" i="4"/>
  <c r="P56" i="4"/>
  <c r="P55" i="4"/>
  <c r="I20" i="4"/>
  <c r="H19" i="4"/>
  <c r="I76" i="4"/>
  <c r="P76" i="4"/>
  <c r="P10" i="4"/>
  <c r="I23" i="4"/>
  <c r="I62" i="4"/>
  <c r="P62" i="4"/>
  <c r="I109" i="4"/>
  <c r="P109" i="4"/>
  <c r="I82" i="4"/>
  <c r="P82" i="4"/>
  <c r="I58" i="4"/>
  <c r="F57" i="4"/>
  <c r="P58" i="4"/>
  <c r="I74" i="4"/>
  <c r="P74" i="4"/>
  <c r="I16" i="4"/>
  <c r="I50" i="4"/>
  <c r="I14" i="4"/>
  <c r="I27" i="4"/>
  <c r="P27" i="4"/>
  <c r="I70" i="4"/>
  <c r="I49" i="4"/>
  <c r="F48" i="4"/>
  <c r="P49" i="4"/>
  <c r="I39" i="4"/>
  <c r="P39" i="4"/>
  <c r="I99" i="4"/>
  <c r="P99" i="4"/>
  <c r="F89" i="4"/>
  <c r="I90" i="4"/>
  <c r="P90" i="4"/>
  <c r="I17" i="4"/>
  <c r="I13" i="4"/>
  <c r="I43" i="4"/>
  <c r="P43" i="4"/>
  <c r="I95" i="4"/>
  <c r="F94" i="4"/>
  <c r="P95" i="4"/>
  <c r="F28" i="4"/>
  <c r="P29" i="4"/>
  <c r="P18" i="4"/>
  <c r="H57" i="4"/>
  <c r="H48" i="4"/>
  <c r="H89" i="4"/>
  <c r="I71" i="4"/>
  <c r="P71" i="4"/>
  <c r="I60" i="4"/>
  <c r="P60" i="4"/>
  <c r="I69" i="4"/>
  <c r="F68" i="4"/>
  <c r="P69" i="4"/>
  <c r="P93" i="4"/>
  <c r="I29" i="4"/>
  <c r="H28" i="4"/>
  <c r="I108" i="4"/>
  <c r="P108" i="4"/>
  <c r="H80" i="4"/>
  <c r="P22" i="4"/>
  <c r="P20" i="4"/>
  <c r="I73" i="4"/>
  <c r="I31" i="4"/>
  <c r="I33" i="4"/>
  <c r="I52" i="4"/>
  <c r="I106" i="4"/>
  <c r="I47" i="4"/>
  <c r="P47" i="4"/>
  <c r="H6" i="4"/>
  <c r="I25" i="4"/>
  <c r="I98" i="4"/>
  <c r="I32" i="4"/>
  <c r="P32" i="4"/>
  <c r="I45" i="4"/>
  <c r="I26" i="4"/>
  <c r="P26" i="4"/>
  <c r="I104" i="4"/>
  <c r="F110" i="4"/>
  <c r="P104" i="4"/>
  <c r="I15" i="4"/>
  <c r="I36" i="4"/>
  <c r="F35" i="4"/>
  <c r="P36" i="4"/>
  <c r="I107" i="4"/>
  <c r="I54" i="4"/>
  <c r="I97" i="4"/>
  <c r="I12" i="4"/>
  <c r="I79" i="4"/>
  <c r="P79" i="4"/>
  <c r="I46" i="4"/>
  <c r="I9" i="4"/>
  <c r="I51" i="4"/>
  <c r="P51" i="4"/>
  <c r="I75" i="4"/>
  <c r="P75" i="4"/>
  <c r="I83" i="4"/>
  <c r="P83" i="4"/>
  <c r="H68" i="4"/>
  <c r="I81" i="4"/>
  <c r="F80" i="4"/>
  <c r="P81" i="4"/>
  <c r="I78" i="4"/>
  <c r="F77" i="4"/>
  <c r="P78" i="4"/>
  <c r="I72" i="4"/>
  <c r="P72" i="4"/>
  <c r="F19" i="4"/>
  <c r="F6" i="4"/>
  <c r="P7" i="4"/>
  <c r="H110" i="4"/>
  <c r="H35" i="4"/>
  <c r="H5" i="4" l="1"/>
  <c r="H67" i="4"/>
  <c r="H84" i="4" s="1"/>
  <c r="I89" i="4"/>
  <c r="I77" i="4"/>
  <c r="F5" i="4"/>
  <c r="I110" i="4"/>
  <c r="P77" i="4"/>
  <c r="C41" i="2" s="1"/>
  <c r="P80" i="4"/>
  <c r="C42" i="2" s="1"/>
  <c r="P35" i="4"/>
  <c r="C35" i="2" s="1"/>
  <c r="I94" i="4"/>
  <c r="P19" i="4"/>
  <c r="C32" i="2" s="1"/>
  <c r="I80" i="4"/>
  <c r="P28" i="4"/>
  <c r="C33" i="2" s="1"/>
  <c r="P48" i="4"/>
  <c r="C36" i="2" s="1"/>
  <c r="I6" i="4"/>
  <c r="F67" i="4"/>
  <c r="F84" i="4" s="1"/>
  <c r="P6" i="4"/>
  <c r="P89" i="4"/>
  <c r="I68" i="4"/>
  <c r="I48" i="4"/>
  <c r="P57" i="4"/>
  <c r="C37" i="2" s="1"/>
  <c r="I19" i="4"/>
  <c r="P68" i="4"/>
  <c r="F100" i="4"/>
  <c r="F88" i="4"/>
  <c r="H100" i="4"/>
  <c r="H88" i="4"/>
  <c r="I35" i="4"/>
  <c r="I28" i="4"/>
  <c r="P110" i="4"/>
  <c r="C47" i="2" s="1"/>
  <c r="G47" i="2" s="1"/>
  <c r="P94" i="4"/>
  <c r="I57" i="4"/>
  <c r="I88" i="4" l="1"/>
  <c r="C34" i="2"/>
  <c r="G42" i="2"/>
  <c r="I100" i="4"/>
  <c r="G41" i="2"/>
  <c r="G32" i="2"/>
  <c r="I67" i="4"/>
  <c r="I84" i="4" s="1"/>
  <c r="G36" i="2"/>
  <c r="I5" i="4"/>
  <c r="P100" i="4"/>
  <c r="C46" i="2"/>
  <c r="G46" i="2" s="1"/>
  <c r="C40" i="2"/>
  <c r="P67" i="4"/>
  <c r="P84" i="4" s="1"/>
  <c r="G33" i="2"/>
  <c r="G37" i="2"/>
  <c r="C45" i="2"/>
  <c r="P88" i="4"/>
  <c r="P5" i="4"/>
  <c r="C31" i="2"/>
  <c r="I34" i="4"/>
  <c r="N5" i="4"/>
  <c r="J5" i="4"/>
  <c r="K5" i="4"/>
  <c r="I63" i="4" l="1"/>
  <c r="I112" i="4" s="1"/>
  <c r="G35" i="2"/>
  <c r="G45" i="2"/>
  <c r="G44" i="2" s="1"/>
  <c r="G40" i="2"/>
  <c r="C39" i="2"/>
  <c r="C30" i="2"/>
  <c r="C29" i="2" s="1"/>
  <c r="G31" i="2"/>
  <c r="C44" i="2"/>
  <c r="C43" i="2" s="1"/>
  <c r="L5" i="4"/>
  <c r="G30" i="2" l="1"/>
  <c r="F22" i="2"/>
  <c r="E22" i="2"/>
  <c r="D22" i="2"/>
  <c r="G39" i="2"/>
  <c r="C38" i="2"/>
  <c r="G43" i="2"/>
  <c r="M5" i="4"/>
  <c r="O5" i="4"/>
  <c r="G38" i="2" l="1"/>
  <c r="C49" i="2"/>
  <c r="C51" i="2" s="1"/>
  <c r="F34" i="4" l="1"/>
  <c r="F63" i="4" s="1"/>
  <c r="F112" i="4" s="1"/>
  <c r="E34" i="4"/>
  <c r="E63" i="4" s="1"/>
  <c r="E112" i="4" s="1"/>
  <c r="G34" i="4"/>
  <c r="G63" i="4" s="1"/>
  <c r="G112" i="4" s="1"/>
  <c r="K34" i="4"/>
  <c r="K63" i="4" s="1"/>
  <c r="K112" i="4" s="1"/>
  <c r="M34" i="4"/>
  <c r="M63" i="4" s="1"/>
  <c r="M112" i="4" s="1"/>
  <c r="J34" i="4"/>
  <c r="J63" i="4" s="1"/>
  <c r="J112" i="4" s="1"/>
  <c r="H34" i="4"/>
  <c r="H63" i="4" s="1"/>
  <c r="H112" i="4" s="1"/>
  <c r="L34" i="4"/>
  <c r="L63" i="4" s="1"/>
  <c r="L112" i="4" s="1"/>
  <c r="P34" i="4"/>
  <c r="P63" i="4" s="1"/>
  <c r="P112" i="4" s="1"/>
  <c r="N34" i="4"/>
  <c r="O34" i="4"/>
  <c r="O63" i="4" s="1"/>
  <c r="O112" i="4" s="1"/>
  <c r="C19" i="2" s="1"/>
  <c r="G19" i="2" s="1"/>
  <c r="N63" i="4" l="1"/>
  <c r="N112" i="4" s="1"/>
  <c r="C18" i="2" s="1"/>
  <c r="G18" i="2" s="1"/>
  <c r="C17" i="2"/>
  <c r="C20" i="2" l="1"/>
  <c r="G20" i="2" s="1"/>
  <c r="G17" i="2"/>
  <c r="C22" i="2" l="1"/>
  <c r="G22" i="2"/>
  <c r="G34" i="2"/>
  <c r="H19" i="2" l="1"/>
  <c r="H18" i="2"/>
  <c r="H20" i="2"/>
  <c r="H17" i="2"/>
  <c r="H22" i="2" s="1"/>
  <c r="G29" i="2"/>
  <c r="G49" i="2"/>
  <c r="G51" i="2" l="1"/>
  <c r="H41" i="2" l="1"/>
  <c r="H44" i="2"/>
  <c r="H40" i="2"/>
  <c r="H39" i="2"/>
  <c r="H43" i="2"/>
  <c r="H45" i="2"/>
  <c r="H38" i="2"/>
  <c r="H42" i="2"/>
  <c r="H37" i="2"/>
  <c r="H34" i="2"/>
  <c r="H35" i="2"/>
  <c r="H46" i="2"/>
  <c r="H32" i="2"/>
  <c r="H36" i="2"/>
  <c r="H51" i="2"/>
  <c r="H47" i="2"/>
  <c r="H33" i="2"/>
  <c r="H31" i="2"/>
  <c r="H30" i="2"/>
  <c r="H49" i="2"/>
  <c r="H29" i="2"/>
</calcChain>
</file>

<file path=xl/sharedStrings.xml><?xml version="1.0" encoding="utf-8"?>
<sst xmlns="http://schemas.openxmlformats.org/spreadsheetml/2006/main" count="1010" uniqueCount="188">
  <si>
    <t>DKK</t>
  </si>
  <si>
    <t>Fee rates (DKK)</t>
  </si>
  <si>
    <t>Working Hours per day</t>
  </si>
  <si>
    <t>Type</t>
  </si>
  <si>
    <t>Reference</t>
  </si>
  <si>
    <t>Unit cost</t>
  </si>
  <si>
    <t>Per Diem</t>
  </si>
  <si>
    <t>Accommodation</t>
  </si>
  <si>
    <t>Visa</t>
  </si>
  <si>
    <t>Local travel (e.g. public transport, taxi)</t>
  </si>
  <si>
    <t>Translation (pr. page)</t>
  </si>
  <si>
    <t>Interpretation (pr. day)</t>
  </si>
  <si>
    <t>Venue rental</t>
  </si>
  <si>
    <t>Partner activities</t>
  </si>
  <si>
    <t xml:space="preserve">Studies </t>
  </si>
  <si>
    <t>Total DKK</t>
  </si>
  <si>
    <t xml:space="preserve">Budget note: </t>
  </si>
  <si>
    <t>Consultancies</t>
  </si>
  <si>
    <t>Total</t>
  </si>
  <si>
    <t>Accomodation</t>
  </si>
  <si>
    <t>Total reimbursables budget</t>
  </si>
  <si>
    <t xml:space="preserve">Output 1.1: xx  </t>
  </si>
  <si>
    <t>Activity 1.1.1: xx</t>
  </si>
  <si>
    <t>Activity 1.1.2: xx</t>
  </si>
  <si>
    <t>Activity 1.1.3: xx</t>
  </si>
  <si>
    <t>Output 1.2: XX</t>
  </si>
  <si>
    <t>Activity 1.2.1: xx</t>
  </si>
  <si>
    <t>Activity 1.2.2: xx</t>
  </si>
  <si>
    <t>Activity 1.2.3: xx</t>
  </si>
  <si>
    <t>Activity 1.2.4: xx</t>
  </si>
  <si>
    <t xml:space="preserve">Output 1.3: xx </t>
  </si>
  <si>
    <t>Activity 1.3.1: xx</t>
  </si>
  <si>
    <t>Activity 1.3.2: xx</t>
  </si>
  <si>
    <t>Activity 1.3.3: xx</t>
  </si>
  <si>
    <t>Activity 1.3.4: xx</t>
  </si>
  <si>
    <t>Output 2.1: xx</t>
  </si>
  <si>
    <t>Activity 2.1.1: xx</t>
  </si>
  <si>
    <t>Activity 2.1.2: xx</t>
  </si>
  <si>
    <t>Activity 2.1.3: xx</t>
  </si>
  <si>
    <t>Output 2.2: xx</t>
  </si>
  <si>
    <t>Activity 2.2.1: xx</t>
  </si>
  <si>
    <t>Activity 2.2.2: xx</t>
  </si>
  <si>
    <t>Output 2.3: xx</t>
  </si>
  <si>
    <t>Activity 2.3.1: xx</t>
  </si>
  <si>
    <t>Activity 2.3.2: xx</t>
  </si>
  <si>
    <t>Activity 2.3.3: xx</t>
  </si>
  <si>
    <t>Project steering and management</t>
  </si>
  <si>
    <t xml:space="preserve">Steering committee meetings </t>
  </si>
  <si>
    <t>Ongoing project management</t>
  </si>
  <si>
    <t>etc.</t>
  </si>
  <si>
    <t>Budget per expenditure category</t>
  </si>
  <si>
    <t xml:space="preserve">Reimbursable costs </t>
  </si>
  <si>
    <t>Consultancies (max 30% of grand total)</t>
  </si>
  <si>
    <t>Contingency (max 10% of annual total)</t>
  </si>
  <si>
    <t>Output 1.1: xx</t>
  </si>
  <si>
    <t>Output 1.2: xx</t>
  </si>
  <si>
    <t>Output 1.3: xx</t>
  </si>
  <si>
    <t>Output 3.1: xx</t>
  </si>
  <si>
    <t>Output 3.2: xx</t>
  </si>
  <si>
    <r>
      <t>Personnel – Danish Authority</t>
    </r>
    <r>
      <rPr>
        <b/>
        <sz val="11"/>
        <color rgb="FFFF0000"/>
        <rFont val="Calibri"/>
        <family val="2"/>
        <scheme val="minor"/>
      </rPr>
      <t>*</t>
    </r>
  </si>
  <si>
    <t>Personnel</t>
  </si>
  <si>
    <t>Contract price DKK</t>
  </si>
  <si>
    <t>Project outcome 1</t>
  </si>
  <si>
    <t>SSC Objective 1 - Capacity building</t>
  </si>
  <si>
    <t>Project outcome 2</t>
  </si>
  <si>
    <t>Project outcome 3</t>
  </si>
  <si>
    <t>Output 3.3: xx</t>
  </si>
  <si>
    <t>Project outcome 4</t>
  </si>
  <si>
    <t>Output 4.1: xx</t>
  </si>
  <si>
    <t>Output 4.2: xx</t>
  </si>
  <si>
    <t xml:space="preserve">Output 2.1: xx  </t>
  </si>
  <si>
    <t>Output 2.2: XX</t>
  </si>
  <si>
    <t>Activity 2.2.3: xx</t>
  </si>
  <si>
    <t>Activity 2.2.4: xx</t>
  </si>
  <si>
    <t xml:space="preserve">Output 2.3: xx </t>
  </si>
  <si>
    <t>Activity 2.3.4: xx</t>
  </si>
  <si>
    <t>Activity 3.1.1: xx</t>
  </si>
  <si>
    <t>Activity 3.1.2: xx</t>
  </si>
  <si>
    <t>Activity 3.1.3: xx</t>
  </si>
  <si>
    <t>Activity 3.1.4: xx</t>
  </si>
  <si>
    <t>Activity 3.2.1: xx</t>
  </si>
  <si>
    <t>Activity 3.2.2: xx</t>
  </si>
  <si>
    <t>Activity 3.3.1: xx</t>
  </si>
  <si>
    <t>Activity 3.3.2: xx</t>
  </si>
  <si>
    <t>Activity 3.3.3: xx</t>
  </si>
  <si>
    <t>- Add as many activities under each output as you have in your activity plan</t>
  </si>
  <si>
    <t>- Make sure the activities have the same numbers as in your activity plan</t>
  </si>
  <si>
    <r>
      <t xml:space="preserve">- In case you have more outcomes and/or outputs add in the tables for each year. </t>
    </r>
    <r>
      <rPr>
        <b/>
        <sz val="11"/>
        <color theme="1"/>
        <rFont val="Calibri"/>
        <family val="2"/>
        <scheme val="minor"/>
      </rPr>
      <t>Remember</t>
    </r>
    <r>
      <rPr>
        <sz val="11"/>
        <color theme="1"/>
        <rFont val="Calibri"/>
        <family val="2"/>
        <scheme val="minor"/>
      </rPr>
      <t xml:space="preserve"> to change the numbering throughout</t>
    </r>
  </si>
  <si>
    <t>*add more outcomes if needed and remember to change the number throughout, and make sure that outcomes and outputs are similar to those in the annual year budget sheets</t>
  </si>
  <si>
    <t>Time in Denmark(i)</t>
  </si>
  <si>
    <r>
      <rPr>
        <vertAlign val="superscript"/>
        <sz val="11"/>
        <color theme="1"/>
        <rFont val="Calibri"/>
        <family val="2"/>
        <scheme val="minor"/>
      </rPr>
      <t>(ii)</t>
    </r>
    <r>
      <rPr>
        <sz val="11"/>
        <color theme="1"/>
        <rFont val="Calibri"/>
        <family val="2"/>
        <scheme val="minor"/>
      </rPr>
      <t xml:space="preserve"> travel including visa and local travel</t>
    </r>
  </si>
  <si>
    <r>
      <rPr>
        <vertAlign val="superscript"/>
        <sz val="11"/>
        <color theme="1"/>
        <rFont val="Calibri"/>
        <family val="2"/>
        <scheme val="minor"/>
      </rPr>
      <t>(iii)</t>
    </r>
    <r>
      <rPr>
        <sz val="11"/>
        <color theme="1"/>
        <rFont val="Calibri"/>
        <family val="2"/>
        <scheme val="minor"/>
      </rPr>
      <t xml:space="preserve"> Subsistence allowance includes travel time to-from country</t>
    </r>
  </si>
  <si>
    <r>
      <rPr>
        <vertAlign val="superscript"/>
        <sz val="11"/>
        <color theme="1"/>
        <rFont val="Calibri"/>
        <family val="2"/>
        <scheme val="minor"/>
      </rPr>
      <t>(iiii)</t>
    </r>
    <r>
      <rPr>
        <sz val="11"/>
        <color theme="1"/>
        <rFont val="Calibri"/>
        <family val="2"/>
        <scheme val="minor"/>
      </rPr>
      <t xml:space="preserve"> Activities = costs related to activities with partner</t>
    </r>
  </si>
  <si>
    <t>Total fee budget 
(In Denmark)</t>
  </si>
  <si>
    <r>
      <t xml:space="preserve">Total fee budget 
</t>
    </r>
    <r>
      <rPr>
        <b/>
        <sz val="8"/>
        <color theme="0"/>
        <rFont val="Calibri"/>
        <family val="2"/>
        <scheme val="minor"/>
      </rPr>
      <t>(With partner)</t>
    </r>
  </si>
  <si>
    <t>- Adjust the number of years according to the project period</t>
  </si>
  <si>
    <t>Activity 2.1.4: xx</t>
  </si>
  <si>
    <t>Activity 2.2.5: xx</t>
  </si>
  <si>
    <t>Activity 3.1.5: xx</t>
  </si>
  <si>
    <t>Activity 4.1.1: xx</t>
  </si>
  <si>
    <t>Activity 4.1.2: xx</t>
  </si>
  <si>
    <t>Activity 4.2.1: xx</t>
  </si>
  <si>
    <t>Activity 4.2.2: xx</t>
  </si>
  <si>
    <t>Activity 1.1.4: xx</t>
  </si>
  <si>
    <t>Activity 1.2.5: xx</t>
  </si>
  <si>
    <t>SSC Objective 3 - Enhanced engagement of the private sector</t>
  </si>
  <si>
    <t xml:space="preserve">SSC Objective 2 - Strengthened bilateral relations </t>
  </si>
  <si>
    <t>SSC Objective 3 - Enhanced private sector engagement</t>
  </si>
  <si>
    <t>Rate per hour (DKK)</t>
  </si>
  <si>
    <r>
      <t xml:space="preserve">Travel
</t>
    </r>
    <r>
      <rPr>
        <b/>
        <vertAlign val="superscript"/>
        <sz val="11"/>
        <color theme="0"/>
        <rFont val="Calibri"/>
        <family val="2"/>
        <scheme val="minor"/>
      </rPr>
      <t>(ii)</t>
    </r>
    <r>
      <rPr>
        <b/>
        <sz val="11"/>
        <color theme="0"/>
        <rFont val="Calibri"/>
        <family val="2"/>
        <scheme val="minor"/>
      </rPr>
      <t xml:space="preserve"> </t>
    </r>
  </si>
  <si>
    <r>
      <t xml:space="preserve">Subsistence allowance
</t>
    </r>
    <r>
      <rPr>
        <b/>
        <vertAlign val="superscript"/>
        <sz val="11"/>
        <color theme="0"/>
        <rFont val="Calibri"/>
        <family val="2"/>
        <scheme val="minor"/>
      </rPr>
      <t>(iii)</t>
    </r>
  </si>
  <si>
    <t>Total fee budget 
(in Denmark)</t>
  </si>
  <si>
    <t>TOTAL FEE BUDGET</t>
  </si>
  <si>
    <t>TOTAL REIMBURSABLES BUDGET</t>
  </si>
  <si>
    <t>GRAND TOTAL</t>
  </si>
  <si>
    <t>GRAND
TOTAL</t>
  </si>
  <si>
    <r>
      <t xml:space="preserve">Total fee budget 
</t>
    </r>
    <r>
      <rPr>
        <b/>
        <sz val="8"/>
        <color theme="0"/>
        <rFont val="Calibri"/>
        <family val="2"/>
        <scheme val="minor"/>
      </rPr>
      <t>(with partner)</t>
    </r>
  </si>
  <si>
    <t>Time in Denmark
(i)</t>
  </si>
  <si>
    <t>HUMAN RESOURCES</t>
  </si>
  <si>
    <t>REIMBURSABLE COSTS</t>
  </si>
  <si>
    <t>- Add unit prices for all cost types in this sheet</t>
  </si>
  <si>
    <t>- Insert the relevant values in columns E, G, J - M and O</t>
  </si>
  <si>
    <r>
      <rPr>
        <b/>
        <sz val="11"/>
        <color theme="1"/>
        <rFont val="Calibri"/>
        <family val="2"/>
        <scheme val="minor"/>
      </rPr>
      <t>Personnel:</t>
    </r>
    <r>
      <rPr>
        <sz val="11"/>
        <color theme="1"/>
        <rFont val="Calibri"/>
        <family val="2"/>
        <scheme val="minor"/>
      </rPr>
      <t xml:space="preserve"> Under each activity the format has room for having one or more person involved. Add/delete as many rows with "Title / position" as you need.</t>
    </r>
  </si>
  <si>
    <t>CONSULTANCIES</t>
  </si>
  <si>
    <t>Name</t>
  </si>
  <si>
    <t>Position</t>
  </si>
  <si>
    <t>Total
(per hour)</t>
  </si>
  <si>
    <t>Total
(per man-day)</t>
  </si>
  <si>
    <t>REIMBURSABLES (DKK)</t>
  </si>
  <si>
    <r>
      <t>Flights [</t>
    </r>
    <r>
      <rPr>
        <i/>
        <sz val="11"/>
        <color rgb="FFFF0000"/>
        <rFont val="Calibri"/>
        <family val="2"/>
        <scheme val="minor"/>
      </rPr>
      <t>from - to</t>
    </r>
    <r>
      <rPr>
        <sz val="11"/>
        <color theme="1"/>
        <rFont val="Calibri"/>
        <family val="2"/>
        <scheme val="minor"/>
      </rPr>
      <t>]</t>
    </r>
  </si>
  <si>
    <t>CONSULTANCIES (DKK)</t>
  </si>
  <si>
    <r>
      <t xml:space="preserve">Workshops / seminars
</t>
    </r>
    <r>
      <rPr>
        <i/>
        <sz val="11"/>
        <color theme="1"/>
        <rFont val="Calibri"/>
        <family val="2"/>
        <scheme val="minor"/>
      </rPr>
      <t>(incl. Intepretation)</t>
    </r>
  </si>
  <si>
    <t>XX</t>
  </si>
  <si>
    <t>Car rental per person (country)</t>
  </si>
  <si>
    <t>Test</t>
  </si>
  <si>
    <t>MYNSEK P360 File No.:</t>
  </si>
  <si>
    <t>MYNSEK Engagement No.:</t>
  </si>
  <si>
    <t>MYNSEK Job ID Nr.:</t>
  </si>
  <si>
    <t>Sheet "Fee rates and unit costs"</t>
  </si>
  <si>
    <t>- Within section "Fee rates" please add the position title in column C</t>
  </si>
  <si>
    <t>Budget notes (*)</t>
  </si>
  <si>
    <t>Sheets "Year1 20XX …. Year 4 20XX"</t>
  </si>
  <si>
    <t>Sheet "Total Budget"</t>
  </si>
  <si>
    <t>- Please fill in cells C4:C11 with the necessary project data. The remainder of the sheet automatically calculates total project amounts</t>
  </si>
  <si>
    <t xml:space="preserve"> - If any changes are made, kindly remember to ensure that the added cell automatic picks the budget figures from the annual sheets</t>
  </si>
  <si>
    <r>
      <t xml:space="preserve"> - In case the project has more outcomes under each SSC objective (sheets "Year XX 20XX"), please add more outcomes in the sheet's tables. </t>
    </r>
    <r>
      <rPr>
        <b/>
        <sz val="11"/>
        <color theme="1"/>
        <rFont val="Calibri"/>
        <family val="2"/>
        <scheme val="minor"/>
      </rPr>
      <t>Remember</t>
    </r>
    <r>
      <rPr>
        <sz val="11"/>
        <color theme="1"/>
        <rFont val="Calibri"/>
        <family val="2"/>
        <scheme val="minor"/>
      </rPr>
      <t xml:space="preserve"> to change the numbers throughout, and make sure that outcomes and outputs are similar to those in the annual year budget sheets</t>
    </r>
  </si>
  <si>
    <t>- There are separat sheets for each year in the project period.</t>
  </si>
  <si>
    <t>- Insert the position title in column C by applying the position titles inserted in sheet 'Fee rates and unit costs'</t>
  </si>
  <si>
    <t>Please note the footnotes at the bottom of each sheet as these contain constraints to certain budget categories</t>
  </si>
  <si>
    <t>* Insert name other public authority if staff are subcontracted</t>
  </si>
  <si>
    <t>** Salaries for relevant categories of staff or average salaries of all staff engaged in the project in question. Rates calculated on basis of 1.387 hrs effective per year, excluding overhead</t>
  </si>
  <si>
    <t>Rate per hour
**</t>
  </si>
  <si>
    <r>
      <t xml:space="preserve">Overheads per hour
</t>
    </r>
    <r>
      <rPr>
        <b/>
        <sz val="12"/>
        <color theme="1"/>
        <rFont val="Calibri"/>
        <family val="2"/>
        <scheme val="minor"/>
      </rPr>
      <t>***</t>
    </r>
  </si>
  <si>
    <t>*** Overhead per person, calculated according to the authority's specific approved method</t>
  </si>
  <si>
    <t>Daily rate</t>
  </si>
  <si>
    <t>Return flight</t>
  </si>
  <si>
    <t>One-year multiple entry visa</t>
  </si>
  <si>
    <r>
      <t>[</t>
    </r>
    <r>
      <rPr>
        <sz val="11"/>
        <color rgb="FFFF0000"/>
        <rFont val="Calibri"/>
        <family val="2"/>
        <scheme val="minor"/>
      </rPr>
      <t>Example: according to "Moderniseringsstyrelsen"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</si>
  <si>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sz val="11"/>
        <color rgb="FFFF0000"/>
        <rFont val="Calibri"/>
        <family val="2"/>
        <scheme val="minor"/>
      </rPr>
      <t>Add categories as relevant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</si>
  <si>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sz val="11"/>
        <color rgb="FFFF0000"/>
        <rFont val="Calibri"/>
        <family val="2"/>
        <scheme val="minor"/>
      </rPr>
      <t>Activity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</si>
  <si>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sz val="11"/>
        <color rgb="FFFF0000"/>
        <rFont val="Calibri"/>
        <family val="2"/>
        <scheme val="minor"/>
      </rPr>
      <t>Company / topic</t>
    </r>
    <r>
      <rPr>
        <sz val="11"/>
        <color theme="1"/>
        <rFont val="Calibri"/>
        <family val="2"/>
        <scheme val="minor"/>
      </rPr>
      <t>]</t>
    </r>
  </si>
  <si>
    <t>- Within section "Reimbursebles" and "Consultancies" please fill out text marked with red</t>
  </si>
  <si>
    <t>Danish Authority personnel</t>
  </si>
  <si>
    <t>Danish Public Authorithy*</t>
  </si>
  <si>
    <r>
      <rPr>
        <sz val="11"/>
        <rFont val="Calibri"/>
        <family val="2"/>
        <scheme val="minor"/>
      </rPr>
      <t>[</t>
    </r>
    <r>
      <rPr>
        <sz val="11"/>
        <color rgb="FFFF0000"/>
        <rFont val="Calibri"/>
        <family val="2"/>
        <scheme val="minor"/>
      </rPr>
      <t>x</t>
    </r>
    <r>
      <rPr>
        <sz val="11"/>
        <rFont val="Calibri"/>
        <family val="2"/>
        <scheme val="minor"/>
      </rPr>
      <t>]</t>
    </r>
    <r>
      <rPr>
        <sz val="11"/>
        <color theme="1"/>
        <rFont val="Calibri"/>
        <family val="2"/>
        <scheme val="minor"/>
      </rPr>
      <t xml:space="preserve"> days incl. air fare, accomodation and local transport in Denmark</t>
    </r>
  </si>
  <si>
    <t>Partner travel to Denmark (pr. person)</t>
  </si>
  <si>
    <t>Local project officer travel to Denmark (pr. person)</t>
  </si>
  <si>
    <t>Partner travel to Denmark</t>
  </si>
  <si>
    <t>Danish Authority Name:</t>
  </si>
  <si>
    <t>Danish Authority Framework Programme ID No.:</t>
  </si>
  <si>
    <t>Project Start (YYYY):</t>
  </si>
  <si>
    <t>Project End (YYYY):</t>
  </si>
  <si>
    <t>Country and phase:</t>
  </si>
  <si>
    <r>
      <t>TEMPLATE</t>
    </r>
    <r>
      <rPr>
        <b/>
        <sz val="18"/>
        <rFont val="Calibri"/>
        <family val="2"/>
        <scheme val="minor"/>
      </rPr>
      <t xml:space="preserve"> 04a: </t>
    </r>
    <r>
      <rPr>
        <b/>
        <sz val="18"/>
        <color rgb="FF000000"/>
        <rFont val="Calibri"/>
        <family val="2"/>
        <scheme val="minor"/>
      </rPr>
      <t>SSC Project Budget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</si>
  <si>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time with partner minimum 50%</t>
    </r>
  </si>
  <si>
    <t>Budget per output*</t>
  </si>
  <si>
    <t>Activity 1.1.5: xx</t>
  </si>
  <si>
    <t>Activity 2.1.5: xx</t>
  </si>
  <si>
    <t>Activity 3.1.6: xx</t>
  </si>
  <si>
    <r>
      <rPr>
        <vertAlign val="superscript"/>
        <sz val="11"/>
        <color theme="1"/>
        <rFont val="Calibri"/>
        <family val="2"/>
        <scheme val="minor"/>
      </rPr>
      <t>(i)</t>
    </r>
    <r>
      <rPr>
        <sz val="11"/>
        <color theme="1"/>
        <rFont val="Calibri"/>
        <family val="2"/>
        <scheme val="minor"/>
      </rPr>
      <t xml:space="preserve"> time with partner minimum 50% (see SSC Guidelines section 6.4)</t>
    </r>
  </si>
  <si>
    <t>Time with partner (i)</t>
  </si>
  <si>
    <r>
      <t xml:space="preserve">Activities
</t>
    </r>
    <r>
      <rPr>
        <b/>
        <vertAlign val="superscript"/>
        <sz val="11"/>
        <color theme="0"/>
        <rFont val="Calibri"/>
        <family val="2"/>
        <scheme val="minor"/>
      </rPr>
      <t>(iiii)</t>
    </r>
  </si>
  <si>
    <r>
      <t>Travel</t>
    </r>
    <r>
      <rPr>
        <b/>
        <vertAlign val="superscript"/>
        <sz val="11"/>
        <color theme="0"/>
        <rFont val="Calibri"/>
        <family val="2"/>
        <scheme val="minor"/>
      </rPr>
      <t>(ii)</t>
    </r>
    <r>
      <rPr>
        <b/>
        <sz val="11"/>
        <color theme="0"/>
        <rFont val="Calibri"/>
        <family val="2"/>
        <scheme val="minor"/>
      </rPr>
      <t xml:space="preserve"> </t>
    </r>
  </si>
  <si>
    <r>
      <t>Activities</t>
    </r>
    <r>
      <rPr>
        <b/>
        <vertAlign val="superscript"/>
        <sz val="11"/>
        <color theme="0"/>
        <rFont val="Calibri"/>
        <family val="2"/>
        <scheme val="minor"/>
      </rPr>
      <t>(iiii)</t>
    </r>
  </si>
  <si>
    <r>
      <t>Subsistence allowance</t>
    </r>
    <r>
      <rPr>
        <b/>
        <vertAlign val="superscript"/>
        <sz val="11"/>
        <color theme="0"/>
        <rFont val="Calibri"/>
        <family val="2"/>
        <scheme val="minor"/>
      </rPr>
      <t>(iii)</t>
    </r>
  </si>
  <si>
    <t xml:space="preserve"> % of Grand Total</t>
  </si>
  <si>
    <t>Link to Title/Position in sheet "Fee rates and unit costs"</t>
  </si>
  <si>
    <t>TEMPLATE 04a: SSC PROJECT BUDGET PER COUNTRY, PHASES &amp;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</si>
</sst>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k_r_._-;\-* #,##0\ _k_r_._-;_-* &quot;-&quot;??\ _k_r_._-;_-@_-"/>
    <numFmt numFmtId="165" formatCode="_-* #,##0_-;\-* #,##0_-;_-* &quot;-&quot;??_-;_-@_-"/>
    <numFmt numFmtId="166" formatCode="[$DKK]\ 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B0D2B"/>
        <bgColor indexed="64"/>
      </patternFill>
    </fill>
    <fill>
      <patternFill patternType="solid">
        <fgColor rgb="FF97A59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5">
    <xf numFmtId="0" fontId="0" fillId="0" borderId="0" xfId="0"/>
    <xf numFmtId="0" fontId="4" fillId="3" borderId="2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5" borderId="7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165" fontId="1" fillId="6" borderId="2" xfId="1" applyNumberFormat="1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left" vertical="top" wrapText="1"/>
    </xf>
    <xf numFmtId="0" fontId="20" fillId="6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4" borderId="24" xfId="0" applyNumberFormat="1" applyFont="1" applyFill="1" applyBorder="1" applyAlignment="1">
      <alignment horizontal="center" vertical="center" wrapText="1"/>
    </xf>
    <xf numFmtId="164" fontId="7" fillId="4" borderId="46" xfId="0" applyNumberFormat="1" applyFont="1" applyFill="1" applyBorder="1" applyAlignment="1">
      <alignment horizontal="center" vertical="center" wrapText="1"/>
    </xf>
    <xf numFmtId="164" fontId="7" fillId="4" borderId="21" xfId="0" applyNumberFormat="1" applyFont="1" applyFill="1" applyBorder="1" applyAlignment="1">
      <alignment horizontal="center" vertical="center" wrapText="1"/>
    </xf>
    <xf numFmtId="1" fontId="7" fillId="4" borderId="39" xfId="1" applyNumberFormat="1" applyFont="1" applyFill="1" applyBorder="1" applyAlignment="1">
      <alignment horizontal="center" vertical="center" wrapText="1"/>
    </xf>
    <xf numFmtId="3" fontId="7" fillId="4" borderId="57" xfId="0" applyNumberFormat="1" applyFont="1" applyFill="1" applyBorder="1" applyAlignment="1">
      <alignment horizontal="center" vertical="center" wrapText="1"/>
    </xf>
    <xf numFmtId="3" fontId="7" fillId="4" borderId="46" xfId="0" applyNumberFormat="1" applyFont="1" applyFill="1" applyBorder="1" applyAlignment="1">
      <alignment horizontal="center" vertical="center" wrapText="1"/>
    </xf>
    <xf numFmtId="165" fontId="7" fillId="4" borderId="25" xfId="1" applyNumberFormat="1" applyFont="1" applyFill="1" applyBorder="1" applyAlignment="1">
      <alignment horizontal="center" vertical="center" wrapText="1"/>
    </xf>
    <xf numFmtId="165" fontId="7" fillId="4" borderId="8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1" fontId="0" fillId="2" borderId="0" xfId="1" applyNumberFormat="1" applyFont="1" applyFill="1" applyAlignment="1">
      <alignment horizontal="center" vertical="center"/>
    </xf>
    <xf numFmtId="1" fontId="7" fillId="4" borderId="24" xfId="1" applyNumberFormat="1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16" fillId="7" borderId="0" xfId="0" applyFont="1" applyFill="1"/>
    <xf numFmtId="0" fontId="0" fillId="2" borderId="15" xfId="0" applyFill="1" applyBorder="1"/>
    <xf numFmtId="0" fontId="2" fillId="2" borderId="0" xfId="0" applyFont="1" applyFill="1"/>
    <xf numFmtId="4" fontId="1" fillId="3" borderId="8" xfId="0" applyNumberFormat="1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4" fontId="7" fillId="5" borderId="8" xfId="0" applyNumberFormat="1" applyFont="1" applyFill="1" applyBorder="1" applyAlignment="1">
      <alignment horizontal="center" vertical="center"/>
    </xf>
    <xf numFmtId="4" fontId="24" fillId="5" borderId="8" xfId="0" applyNumberFormat="1" applyFont="1" applyFill="1" applyBorder="1" applyAlignment="1">
      <alignment horizontal="center" vertical="center"/>
    </xf>
    <xf numFmtId="164" fontId="7" fillId="4" borderId="33" xfId="0" applyNumberFormat="1" applyFont="1" applyFill="1" applyBorder="1" applyAlignment="1">
      <alignment horizontal="center" vertical="center" wrapText="1"/>
    </xf>
    <xf numFmtId="164" fontId="0" fillId="2" borderId="30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20" fillId="6" borderId="8" xfId="0" applyNumberFormat="1" applyFont="1" applyFill="1" applyBorder="1" applyAlignment="1">
      <alignment horizontal="center" vertical="center" wrapText="1"/>
    </xf>
    <xf numFmtId="4" fontId="25" fillId="6" borderId="8" xfId="0" applyNumberFormat="1" applyFont="1" applyFill="1" applyBorder="1" applyAlignment="1">
      <alignment horizontal="center" vertical="center" wrapText="1"/>
    </xf>
    <xf numFmtId="4" fontId="20" fillId="6" borderId="25" xfId="0" applyNumberFormat="1" applyFont="1" applyFill="1" applyBorder="1" applyAlignment="1">
      <alignment horizontal="center" vertical="center" wrapText="1"/>
    </xf>
    <xf numFmtId="165" fontId="1" fillId="2" borderId="0" xfId="1" applyNumberFormat="1" applyFont="1" applyFill="1" applyAlignment="1">
      <alignment horizontal="center" vertical="center" wrapText="1"/>
    </xf>
    <xf numFmtId="165" fontId="0" fillId="2" borderId="0" xfId="0" applyNumberFormat="1" applyFill="1"/>
    <xf numFmtId="0" fontId="0" fillId="2" borderId="0" xfId="0" applyFill="1" applyBorder="1" applyAlignment="1">
      <alignment horizontal="center"/>
    </xf>
    <xf numFmtId="0" fontId="5" fillId="2" borderId="0" xfId="0" applyFont="1" applyFill="1" applyAlignment="1">
      <alignment vertical="center" wrapText="1"/>
    </xf>
    <xf numFmtId="0" fontId="0" fillId="2" borderId="0" xfId="0" applyFill="1" applyBorder="1"/>
    <xf numFmtId="165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1" fontId="1" fillId="2" borderId="0" xfId="1" applyNumberFormat="1" applyFont="1" applyFill="1" applyAlignment="1">
      <alignment horizontal="center" vertical="center"/>
    </xf>
    <xf numFmtId="3" fontId="1" fillId="2" borderId="0" xfId="0" applyNumberFormat="1" applyFont="1" applyFill="1"/>
    <xf numFmtId="0" fontId="20" fillId="3" borderId="7" xfId="0" applyFont="1" applyFill="1" applyBorder="1" applyAlignment="1">
      <alignment vertical="center" wrapText="1"/>
    </xf>
    <xf numFmtId="4" fontId="20" fillId="3" borderId="8" xfId="0" applyNumberFormat="1" applyFont="1" applyFill="1" applyBorder="1" applyAlignment="1">
      <alignment horizontal="center" vertical="center"/>
    </xf>
    <xf numFmtId="4" fontId="25" fillId="3" borderId="8" xfId="0" applyNumberFormat="1" applyFont="1" applyFill="1" applyBorder="1" applyAlignment="1">
      <alignment horizontal="center" vertical="center"/>
    </xf>
    <xf numFmtId="4" fontId="20" fillId="3" borderId="25" xfId="0" applyNumberFormat="1" applyFont="1" applyFill="1" applyBorder="1" applyAlignment="1">
      <alignment horizontal="center" vertical="center"/>
    </xf>
    <xf numFmtId="4" fontId="25" fillId="3" borderId="30" xfId="0" applyNumberFormat="1" applyFont="1" applyFill="1" applyBorder="1" applyAlignment="1">
      <alignment horizontal="center" vertical="center"/>
    </xf>
    <xf numFmtId="4" fontId="20" fillId="3" borderId="39" xfId="0" applyNumberFormat="1" applyFont="1" applyFill="1" applyBorder="1" applyAlignment="1">
      <alignment horizontal="center" vertical="center"/>
    </xf>
    <xf numFmtId="4" fontId="25" fillId="3" borderId="39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vertical="center" wrapText="1"/>
    </xf>
    <xf numFmtId="4" fontId="25" fillId="3" borderId="25" xfId="0" applyNumberFormat="1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vertical="center" wrapText="1"/>
    </xf>
    <xf numFmtId="4" fontId="7" fillId="5" borderId="8" xfId="0" applyNumberFormat="1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165" fontId="0" fillId="2" borderId="0" xfId="1" applyNumberFormat="1" applyFont="1" applyFill="1"/>
    <xf numFmtId="0" fontId="0" fillId="2" borderId="0" xfId="1" applyNumberFormat="1" applyFont="1" applyFill="1"/>
    <xf numFmtId="165" fontId="0" fillId="2" borderId="0" xfId="1" applyNumberFormat="1" applyFont="1" applyFill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165" fontId="4" fillId="6" borderId="17" xfId="1" applyNumberFormat="1" applyFont="1" applyFill="1" applyBorder="1" applyAlignment="1">
      <alignment horizontal="center" vertical="center" wrapText="1"/>
    </xf>
    <xf numFmtId="165" fontId="4" fillId="6" borderId="43" xfId="1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58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0" fontId="0" fillId="2" borderId="55" xfId="0" applyFill="1" applyBorder="1"/>
    <xf numFmtId="0" fontId="1" fillId="2" borderId="55" xfId="0" applyFont="1" applyFill="1" applyBorder="1" applyAlignment="1">
      <alignment horizontal="center" vertical="center"/>
    </xf>
    <xf numFmtId="3" fontId="0" fillId="2" borderId="55" xfId="0" applyNumberFormat="1" applyFill="1" applyBorder="1"/>
    <xf numFmtId="0" fontId="0" fillId="8" borderId="0" xfId="0" applyFill="1"/>
    <xf numFmtId="0" fontId="1" fillId="6" borderId="40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 vertical="center"/>
    </xf>
    <xf numFmtId="2" fontId="1" fillId="6" borderId="40" xfId="0" applyNumberFormat="1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2" fontId="1" fillId="6" borderId="40" xfId="0" applyNumberFormat="1" applyFont="1" applyFill="1" applyBorder="1" applyAlignment="1">
      <alignment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2" fillId="2" borderId="13" xfId="0" applyFont="1" applyFill="1" applyBorder="1"/>
    <xf numFmtId="0" fontId="0" fillId="2" borderId="31" xfId="0" applyFill="1" applyBorder="1"/>
    <xf numFmtId="0" fontId="0" fillId="2" borderId="27" xfId="0" applyFill="1" applyBorder="1"/>
    <xf numFmtId="0" fontId="17" fillId="2" borderId="58" xfId="0" applyFont="1" applyFill="1" applyBorder="1"/>
    <xf numFmtId="0" fontId="0" fillId="2" borderId="61" xfId="0" applyFill="1" applyBorder="1"/>
    <xf numFmtId="0" fontId="17" fillId="2" borderId="17" xfId="0" applyFont="1" applyFill="1" applyBorder="1"/>
    <xf numFmtId="0" fontId="0" fillId="2" borderId="72" xfId="0" applyFill="1" applyBorder="1"/>
    <xf numFmtId="0" fontId="13" fillId="9" borderId="36" xfId="0" applyFont="1" applyFill="1" applyBorder="1" applyAlignment="1">
      <alignment vertical="center" wrapText="1"/>
    </xf>
    <xf numFmtId="0" fontId="13" fillId="9" borderId="38" xfId="0" applyFont="1" applyFill="1" applyBorder="1" applyAlignment="1">
      <alignment vertical="center" wrapText="1"/>
    </xf>
    <xf numFmtId="4" fontId="13" fillId="9" borderId="44" xfId="0" applyNumberFormat="1" applyFont="1" applyFill="1" applyBorder="1" applyAlignment="1">
      <alignment horizontal="center" vertical="center" wrapText="1"/>
    </xf>
    <xf numFmtId="4" fontId="13" fillId="9" borderId="54" xfId="0" applyNumberFormat="1" applyFont="1" applyFill="1" applyBorder="1" applyAlignment="1">
      <alignment horizontal="center" vertical="center" wrapText="1"/>
    </xf>
    <xf numFmtId="4" fontId="13" fillId="9" borderId="19" xfId="0" applyNumberFormat="1" applyFont="1" applyFill="1" applyBorder="1" applyAlignment="1">
      <alignment horizontal="center" vertical="center" wrapText="1"/>
    </xf>
    <xf numFmtId="4" fontId="13" fillId="9" borderId="51" xfId="0" applyNumberFormat="1" applyFont="1" applyFill="1" applyBorder="1" applyAlignment="1">
      <alignment horizontal="center" vertical="center" wrapText="1"/>
    </xf>
    <xf numFmtId="4" fontId="13" fillId="9" borderId="18" xfId="0" applyNumberFormat="1" applyFont="1" applyFill="1" applyBorder="1" applyAlignment="1">
      <alignment horizontal="center" vertical="center" wrapText="1"/>
    </xf>
    <xf numFmtId="4" fontId="13" fillId="9" borderId="69" xfId="0" applyNumberFormat="1" applyFont="1" applyFill="1" applyBorder="1" applyAlignment="1">
      <alignment horizontal="center" vertical="center" wrapText="1"/>
    </xf>
    <xf numFmtId="4" fontId="13" fillId="9" borderId="46" xfId="0" applyNumberFormat="1" applyFont="1" applyFill="1" applyBorder="1" applyAlignment="1">
      <alignment horizontal="center" vertical="center"/>
    </xf>
    <xf numFmtId="4" fontId="13" fillId="9" borderId="48" xfId="0" applyNumberFormat="1" applyFont="1" applyFill="1" applyBorder="1" applyAlignment="1">
      <alignment horizontal="center" vertical="center"/>
    </xf>
    <xf numFmtId="4" fontId="13" fillId="9" borderId="10" xfId="0" applyNumberFormat="1" applyFont="1" applyFill="1" applyBorder="1" applyAlignment="1">
      <alignment horizontal="center" vertical="center"/>
    </xf>
    <xf numFmtId="4" fontId="13" fillId="9" borderId="51" xfId="0" applyNumberFormat="1" applyFont="1" applyFill="1" applyBorder="1" applyAlignment="1">
      <alignment horizontal="center" vertical="center"/>
    </xf>
    <xf numFmtId="4" fontId="13" fillId="9" borderId="54" xfId="0" applyNumberFormat="1" applyFont="1" applyFill="1" applyBorder="1" applyAlignment="1">
      <alignment horizontal="center" vertical="center"/>
    </xf>
    <xf numFmtId="4" fontId="13" fillId="9" borderId="16" xfId="0" applyNumberFormat="1" applyFont="1" applyFill="1" applyBorder="1" applyAlignment="1">
      <alignment horizontal="center" vertical="center" wrapText="1"/>
    </xf>
    <xf numFmtId="0" fontId="13" fillId="9" borderId="34" xfId="0" applyFont="1" applyFill="1" applyBorder="1" applyAlignment="1">
      <alignment vertical="center" wrapText="1"/>
    </xf>
    <xf numFmtId="0" fontId="13" fillId="9" borderId="47" xfId="0" applyFont="1" applyFill="1" applyBorder="1" applyAlignment="1">
      <alignment vertical="center" wrapText="1"/>
    </xf>
    <xf numFmtId="0" fontId="13" fillId="9" borderId="37" xfId="0" applyFont="1" applyFill="1" applyBorder="1" applyAlignment="1">
      <alignment vertical="center" wrapText="1"/>
    </xf>
    <xf numFmtId="0" fontId="13" fillId="9" borderId="42" xfId="0" applyFont="1" applyFill="1" applyBorder="1" applyAlignment="1">
      <alignment vertical="center" wrapText="1"/>
    </xf>
    <xf numFmtId="0" fontId="5" fillId="9" borderId="47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vertical="center" wrapText="1"/>
    </xf>
    <xf numFmtId="0" fontId="5" fillId="9" borderId="36" xfId="0" applyFont="1" applyFill="1" applyBorder="1" applyAlignment="1">
      <alignment vertical="center" wrapText="1"/>
    </xf>
    <xf numFmtId="4" fontId="13" fillId="9" borderId="73" xfId="0" applyNumberFormat="1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vertical="center" wrapText="1"/>
    </xf>
    <xf numFmtId="4" fontId="23" fillId="3" borderId="48" xfId="0" applyNumberFormat="1" applyFont="1" applyFill="1" applyBorder="1" applyAlignment="1">
      <alignment horizontal="center" vertical="center" wrapText="1"/>
    </xf>
    <xf numFmtId="4" fontId="23" fillId="3" borderId="23" xfId="0" applyNumberFormat="1" applyFont="1" applyFill="1" applyBorder="1" applyAlignment="1">
      <alignment horizontal="center" vertical="center" wrapText="1"/>
    </xf>
    <xf numFmtId="4" fontId="23" fillId="3" borderId="5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4" fontId="0" fillId="2" borderId="0" xfId="1" applyNumberFormat="1" applyFont="1" applyFill="1" applyAlignment="1">
      <alignment horizontal="center" vertical="center"/>
    </xf>
    <xf numFmtId="4" fontId="13" fillId="6" borderId="25" xfId="0" applyNumberFormat="1" applyFont="1" applyFill="1" applyBorder="1" applyAlignment="1">
      <alignment horizontal="center" vertical="center" wrapText="1"/>
    </xf>
    <xf numFmtId="3" fontId="20" fillId="3" borderId="7" xfId="0" applyNumberFormat="1" applyFont="1" applyFill="1" applyBorder="1" applyAlignment="1">
      <alignment horizontal="center" vertical="center"/>
    </xf>
    <xf numFmtId="3" fontId="20" fillId="6" borderId="7" xfId="0" applyNumberFormat="1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4" fontId="7" fillId="5" borderId="25" xfId="0" applyNumberFormat="1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4" fontId="7" fillId="5" borderId="25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vertical="center" wrapText="1"/>
    </xf>
    <xf numFmtId="4" fontId="23" fillId="3" borderId="46" xfId="0" applyNumberFormat="1" applyFont="1" applyFill="1" applyBorder="1" applyAlignment="1">
      <alignment horizontal="center" vertical="center" wrapText="1"/>
    </xf>
    <xf numFmtId="4" fontId="23" fillId="3" borderId="10" xfId="0" applyNumberFormat="1" applyFont="1" applyFill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center" vertical="center" wrapText="1"/>
    </xf>
    <xf numFmtId="4" fontId="23" fillId="3" borderId="16" xfId="0" applyNumberFormat="1" applyFont="1" applyFill="1" applyBorder="1" applyAlignment="1">
      <alignment horizontal="center" vertical="center" wrapText="1"/>
    </xf>
    <xf numFmtId="9" fontId="0" fillId="11" borderId="32" xfId="2" applyFont="1" applyFill="1" applyBorder="1" applyAlignment="1">
      <alignment horizontal="center" vertical="center"/>
    </xf>
    <xf numFmtId="9" fontId="0" fillId="11" borderId="47" xfId="2" applyFont="1" applyFill="1" applyBorder="1" applyAlignment="1">
      <alignment horizontal="center" vertical="center"/>
    </xf>
    <xf numFmtId="9" fontId="0" fillId="11" borderId="42" xfId="2" applyFont="1" applyFill="1" applyBorder="1" applyAlignment="1">
      <alignment horizontal="center" vertical="center"/>
    </xf>
    <xf numFmtId="9" fontId="1" fillId="11" borderId="26" xfId="2" applyFont="1" applyFill="1" applyBorder="1" applyAlignment="1">
      <alignment horizontal="center" vertical="center"/>
    </xf>
    <xf numFmtId="166" fontId="0" fillId="11" borderId="50" xfId="0" applyNumberFormat="1" applyFill="1" applyBorder="1" applyAlignment="1">
      <alignment horizontal="center"/>
    </xf>
    <xf numFmtId="166" fontId="0" fillId="11" borderId="51" xfId="0" applyNumberFormat="1" applyFill="1" applyBorder="1" applyAlignment="1">
      <alignment horizontal="center"/>
    </xf>
    <xf numFmtId="166" fontId="0" fillId="11" borderId="48" xfId="0" applyNumberFormat="1" applyFill="1" applyBorder="1" applyAlignment="1">
      <alignment horizontal="center"/>
    </xf>
    <xf numFmtId="166" fontId="0" fillId="11" borderId="54" xfId="0" applyNumberFormat="1" applyFill="1" applyBorder="1" applyAlignment="1">
      <alignment horizontal="center"/>
    </xf>
    <xf numFmtId="166" fontId="14" fillId="11" borderId="48" xfId="0" applyNumberFormat="1" applyFont="1" applyFill="1" applyBorder="1" applyAlignment="1">
      <alignment horizontal="center" vertical="center" wrapText="1"/>
    </xf>
    <xf numFmtId="166" fontId="14" fillId="11" borderId="54" xfId="0" applyNumberFormat="1" applyFont="1" applyFill="1" applyBorder="1" applyAlignment="1">
      <alignment horizontal="center" vertical="center" wrapText="1"/>
    </xf>
    <xf numFmtId="166" fontId="0" fillId="11" borderId="10" xfId="0" applyNumberFormat="1" applyFill="1" applyBorder="1" applyAlignment="1">
      <alignment horizontal="center"/>
    </xf>
    <xf numFmtId="166" fontId="0" fillId="11" borderId="19" xfId="0" applyNumberFormat="1" applyFill="1" applyBorder="1" applyAlignment="1">
      <alignment horizontal="center"/>
    </xf>
    <xf numFmtId="0" fontId="0" fillId="9" borderId="50" xfId="0" applyFill="1" applyBorder="1"/>
    <xf numFmtId="0" fontId="0" fillId="9" borderId="52" xfId="0" applyFill="1" applyBorder="1" applyAlignment="1">
      <alignment horizontal="center"/>
    </xf>
    <xf numFmtId="166" fontId="0" fillId="9" borderId="52" xfId="0" applyNumberFormat="1" applyFill="1" applyBorder="1" applyAlignment="1">
      <alignment horizontal="center"/>
    </xf>
    <xf numFmtId="166" fontId="0" fillId="9" borderId="75" xfId="0" applyNumberFormat="1" applyFill="1" applyBorder="1" applyAlignment="1">
      <alignment horizontal="center"/>
    </xf>
    <xf numFmtId="0" fontId="0" fillId="9" borderId="48" xfId="0" applyFill="1" applyBorder="1"/>
    <xf numFmtId="0" fontId="0" fillId="9" borderId="55" xfId="0" applyFill="1" applyBorder="1" applyAlignment="1">
      <alignment horizontal="center"/>
    </xf>
    <xf numFmtId="166" fontId="0" fillId="9" borderId="55" xfId="0" applyNumberFormat="1" applyFill="1" applyBorder="1" applyAlignment="1">
      <alignment horizontal="center"/>
    </xf>
    <xf numFmtId="166" fontId="0" fillId="9" borderId="77" xfId="0" applyNumberFormat="1" applyFill="1" applyBorder="1" applyAlignment="1">
      <alignment horizontal="center"/>
    </xf>
    <xf numFmtId="0" fontId="14" fillId="9" borderId="55" xfId="0" applyFont="1" applyFill="1" applyBorder="1" applyAlignment="1">
      <alignment horizontal="center" vertical="center" wrapText="1"/>
    </xf>
    <xf numFmtId="166" fontId="14" fillId="9" borderId="55" xfId="0" applyNumberFormat="1" applyFont="1" applyFill="1" applyBorder="1" applyAlignment="1">
      <alignment horizontal="center" vertical="center" wrapText="1"/>
    </xf>
    <xf numFmtId="166" fontId="14" fillId="9" borderId="77" xfId="0" applyNumberFormat="1" applyFont="1" applyFill="1" applyBorder="1" applyAlignment="1">
      <alignment horizontal="center" vertical="center" wrapText="1"/>
    </xf>
    <xf numFmtId="1" fontId="0" fillId="9" borderId="55" xfId="0" applyNumberFormat="1" applyFill="1" applyBorder="1" applyAlignment="1">
      <alignment horizontal="center"/>
    </xf>
    <xf numFmtId="0" fontId="0" fillId="9" borderId="10" xfId="0" applyFill="1" applyBorder="1"/>
    <xf numFmtId="0" fontId="0" fillId="9" borderId="41" xfId="0" applyFill="1" applyBorder="1" applyAlignment="1">
      <alignment horizontal="center"/>
    </xf>
    <xf numFmtId="166" fontId="0" fillId="9" borderId="41" xfId="0" applyNumberFormat="1" applyFill="1" applyBorder="1" applyAlignment="1">
      <alignment horizontal="center"/>
    </xf>
    <xf numFmtId="166" fontId="0" fillId="9" borderId="76" xfId="0" applyNumberFormat="1" applyFill="1" applyBorder="1" applyAlignment="1">
      <alignment horizontal="center"/>
    </xf>
    <xf numFmtId="0" fontId="11" fillId="6" borderId="5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0" fontId="0" fillId="9" borderId="58" xfId="0" applyFill="1" applyBorder="1"/>
    <xf numFmtId="166" fontId="0" fillId="9" borderId="48" xfId="1" applyNumberFormat="1" applyFont="1" applyFill="1" applyBorder="1" applyAlignment="1">
      <alignment horizontal="center" vertical="center"/>
    </xf>
    <xf numFmtId="0" fontId="0" fillId="9" borderId="58" xfId="0" applyFont="1" applyFill="1" applyBorder="1"/>
    <xf numFmtId="0" fontId="0" fillId="9" borderId="55" xfId="0" applyFill="1" applyBorder="1" applyAlignment="1">
      <alignment horizontal="left" wrapText="1"/>
    </xf>
    <xf numFmtId="0" fontId="0" fillId="9" borderId="0" xfId="0" applyFill="1" applyBorder="1" applyAlignment="1">
      <alignment horizontal="left" wrapText="1"/>
    </xf>
    <xf numFmtId="0" fontId="0" fillId="9" borderId="54" xfId="0" applyFill="1" applyBorder="1" applyAlignment="1">
      <alignment horizontal="left" wrapText="1"/>
    </xf>
    <xf numFmtId="0" fontId="0" fillId="9" borderId="17" xfId="0" applyFill="1" applyBorder="1"/>
    <xf numFmtId="0" fontId="0" fillId="9" borderId="43" xfId="0" applyFill="1" applyBorder="1"/>
    <xf numFmtId="0" fontId="0" fillId="9" borderId="15" xfId="0" applyFill="1" applyBorder="1"/>
    <xf numFmtId="0" fontId="0" fillId="9" borderId="69" xfId="0" applyFill="1" applyBorder="1"/>
    <xf numFmtId="166" fontId="0" fillId="9" borderId="16" xfId="0" applyNumberFormat="1" applyFill="1" applyBorder="1" applyAlignment="1">
      <alignment horizontal="center" vertical="center"/>
    </xf>
    <xf numFmtId="0" fontId="0" fillId="9" borderId="40" xfId="0" applyFill="1" applyBorder="1" applyAlignment="1">
      <alignment wrapText="1"/>
    </xf>
    <xf numFmtId="0" fontId="0" fillId="9" borderId="5" xfId="0" applyFill="1" applyBorder="1" applyAlignment="1">
      <alignment horizontal="center"/>
    </xf>
    <xf numFmtId="0" fontId="0" fillId="9" borderId="12" xfId="0" applyFill="1" applyBorder="1" applyAlignment="1">
      <alignment horizontal="right"/>
    </xf>
    <xf numFmtId="0" fontId="0" fillId="9" borderId="5" xfId="0" applyFill="1" applyBorder="1" applyAlignment="1">
      <alignment horizontal="right"/>
    </xf>
    <xf numFmtId="166" fontId="0" fillId="9" borderId="5" xfId="0" applyNumberFormat="1" applyFill="1" applyBorder="1" applyAlignment="1">
      <alignment horizontal="center"/>
    </xf>
    <xf numFmtId="0" fontId="0" fillId="9" borderId="41" xfId="0" applyFill="1" applyBorder="1" applyAlignment="1">
      <alignment wrapText="1"/>
    </xf>
    <xf numFmtId="0" fontId="0" fillId="9" borderId="50" xfId="0" applyFill="1" applyBorder="1" applyAlignment="1">
      <alignment horizontal="center"/>
    </xf>
    <xf numFmtId="0" fontId="0" fillId="9" borderId="63" xfId="0" applyFill="1" applyBorder="1" applyAlignment="1">
      <alignment horizontal="right"/>
    </xf>
    <xf numFmtId="0" fontId="0" fillId="9" borderId="50" xfId="0" applyFill="1" applyBorder="1" applyAlignment="1">
      <alignment horizontal="right"/>
    </xf>
    <xf numFmtId="166" fontId="0" fillId="9" borderId="50" xfId="0" applyNumberForma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62" xfId="0" applyFill="1" applyBorder="1" applyAlignment="1">
      <alignment horizontal="right"/>
    </xf>
    <xf numFmtId="0" fontId="0" fillId="9" borderId="10" xfId="0" applyFill="1" applyBorder="1" applyAlignment="1">
      <alignment horizontal="right"/>
    </xf>
    <xf numFmtId="166" fontId="0" fillId="9" borderId="10" xfId="0" applyNumberFormat="1" applyFill="1" applyBorder="1" applyAlignment="1">
      <alignment horizontal="center"/>
    </xf>
    <xf numFmtId="0" fontId="27" fillId="2" borderId="0" xfId="0" applyFont="1" applyFill="1" applyAlignment="1">
      <alignment horizontal="left" vertical="center" wrapText="1"/>
    </xf>
    <xf numFmtId="0" fontId="0" fillId="2" borderId="0" xfId="0" applyFont="1" applyFill="1"/>
    <xf numFmtId="0" fontId="1" fillId="11" borderId="32" xfId="0" applyFont="1" applyFill="1" applyBorder="1" applyAlignment="1" applyProtection="1">
      <alignment horizontal="left" vertical="center"/>
      <protection locked="0"/>
    </xf>
    <xf numFmtId="0" fontId="0" fillId="2" borderId="0" xfId="0" applyNumberFormat="1" applyFont="1" applyFill="1"/>
    <xf numFmtId="0" fontId="1" fillId="11" borderId="47" xfId="0" applyFont="1" applyFill="1" applyBorder="1" applyAlignment="1" applyProtection="1">
      <alignment horizontal="left" vertical="center"/>
      <protection locked="0"/>
    </xf>
    <xf numFmtId="0" fontId="1" fillId="11" borderId="34" xfId="0" applyFont="1" applyFill="1" applyBorder="1" applyAlignment="1" applyProtection="1">
      <alignment horizontal="left" vertical="center"/>
      <protection locked="0"/>
    </xf>
    <xf numFmtId="0" fontId="1" fillId="11" borderId="42" xfId="0" applyFont="1" applyFill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0" fillId="8" borderId="0" xfId="0" applyNumberFormat="1" applyFill="1"/>
    <xf numFmtId="165" fontId="0" fillId="8" borderId="0" xfId="1" applyNumberFormat="1" applyFont="1" applyFill="1"/>
    <xf numFmtId="0" fontId="0" fillId="8" borderId="0" xfId="1" applyNumberFormat="1" applyFont="1" applyFill="1"/>
    <xf numFmtId="0" fontId="0" fillId="2" borderId="0" xfId="0" applyFont="1" applyFill="1" applyBorder="1"/>
    <xf numFmtId="165" fontId="1" fillId="6" borderId="79" xfId="1" applyNumberFormat="1" applyFont="1" applyFill="1" applyBorder="1" applyAlignment="1">
      <alignment horizontal="center" vertical="center" wrapText="1"/>
    </xf>
    <xf numFmtId="165" fontId="1" fillId="6" borderId="80" xfId="1" applyNumberFormat="1" applyFont="1" applyFill="1" applyBorder="1" applyAlignment="1">
      <alignment horizontal="center" vertical="center" wrapText="1"/>
    </xf>
    <xf numFmtId="165" fontId="4" fillId="6" borderId="81" xfId="1" applyNumberFormat="1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1" fillId="6" borderId="80" xfId="0" applyFont="1" applyFill="1" applyBorder="1" applyAlignment="1">
      <alignment horizontal="center" vertical="center" wrapText="1"/>
    </xf>
    <xf numFmtId="0" fontId="4" fillId="6" borderId="85" xfId="0" applyFont="1" applyFill="1" applyBorder="1" applyAlignment="1">
      <alignment horizontal="center" vertical="center" wrapText="1"/>
    </xf>
    <xf numFmtId="4" fontId="7" fillId="5" borderId="78" xfId="0" applyNumberFormat="1" applyFont="1" applyFill="1" applyBorder="1" applyAlignment="1">
      <alignment horizontal="center" vertical="center" wrapText="1"/>
    </xf>
    <xf numFmtId="4" fontId="4" fillId="6" borderId="86" xfId="0" applyNumberFormat="1" applyFont="1" applyFill="1" applyBorder="1" applyAlignment="1">
      <alignment horizontal="center" vertical="center" wrapText="1"/>
    </xf>
    <xf numFmtId="4" fontId="0" fillId="11" borderId="85" xfId="1" applyNumberFormat="1" applyFont="1" applyFill="1" applyBorder="1" applyAlignment="1">
      <alignment horizontal="center"/>
    </xf>
    <xf numFmtId="4" fontId="0" fillId="11" borderId="83" xfId="1" applyNumberFormat="1" applyFont="1" applyFill="1" applyBorder="1" applyAlignment="1">
      <alignment horizontal="center"/>
    </xf>
    <xf numFmtId="4" fontId="0" fillId="11" borderId="86" xfId="1" applyNumberFormat="1" applyFont="1" applyFill="1" applyBorder="1" applyAlignment="1">
      <alignment horizontal="center"/>
    </xf>
    <xf numFmtId="4" fontId="0" fillId="11" borderId="84" xfId="1" applyNumberFormat="1" applyFont="1" applyFill="1" applyBorder="1" applyAlignment="1">
      <alignment horizontal="center"/>
    </xf>
    <xf numFmtId="49" fontId="0" fillId="2" borderId="0" xfId="0" applyNumberFormat="1" applyFill="1"/>
    <xf numFmtId="49" fontId="0" fillId="2" borderId="0" xfId="0" quotePrefix="1" applyNumberFormat="1" applyFill="1"/>
    <xf numFmtId="49" fontId="0" fillId="8" borderId="0" xfId="0" applyNumberFormat="1" applyFill="1"/>
    <xf numFmtId="49" fontId="13" fillId="2" borderId="0" xfId="0" applyNumberFormat="1" applyFont="1" applyFill="1"/>
    <xf numFmtId="0" fontId="13" fillId="2" borderId="0" xfId="0" applyFont="1" applyFill="1"/>
    <xf numFmtId="49" fontId="1" fillId="2" borderId="0" xfId="0" applyNumberFormat="1" applyFont="1" applyFill="1"/>
    <xf numFmtId="49" fontId="0" fillId="2" borderId="0" xfId="0" applyNumberFormat="1" applyFont="1" applyFill="1" applyBorder="1"/>
    <xf numFmtId="0" fontId="0" fillId="2" borderId="0" xfId="0" applyFont="1" applyFill="1" applyBorder="1" applyAlignment="1">
      <alignment vertical="top"/>
    </xf>
    <xf numFmtId="0" fontId="0" fillId="2" borderId="0" xfId="0" applyFont="1" applyFill="1" applyAlignment="1">
      <alignment horizontal="center" vertical="center"/>
    </xf>
    <xf numFmtId="165" fontId="7" fillId="4" borderId="45" xfId="1" applyNumberFormat="1" applyFont="1" applyFill="1" applyBorder="1" applyAlignment="1">
      <alignment horizontal="center" vertical="center" wrapText="1"/>
    </xf>
    <xf numFmtId="3" fontId="7" fillId="4" borderId="45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2" fontId="1" fillId="6" borderId="5" xfId="0" applyNumberFormat="1" applyFont="1" applyFill="1" applyBorder="1" applyAlignment="1">
      <alignment horizontal="center" vertical="center" wrapText="1"/>
    </xf>
    <xf numFmtId="166" fontId="0" fillId="11" borderId="5" xfId="0" applyNumberFormat="1" applyFill="1" applyBorder="1" applyAlignment="1">
      <alignment horizontal="center"/>
    </xf>
    <xf numFmtId="0" fontId="5" fillId="9" borderId="71" xfId="0" applyFont="1" applyFill="1" applyBorder="1" applyAlignment="1">
      <alignment vertical="center" wrapText="1"/>
    </xf>
    <xf numFmtId="0" fontId="5" fillId="9" borderId="58" xfId="0" applyFont="1" applyFill="1" applyBorder="1" applyAlignment="1">
      <alignment vertical="center" wrapText="1"/>
    </xf>
    <xf numFmtId="0" fontId="5" fillId="9" borderId="17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4" fontId="0" fillId="2" borderId="31" xfId="1" applyNumberFormat="1" applyFont="1" applyFill="1" applyBorder="1" applyAlignment="1">
      <alignment horizontal="center"/>
    </xf>
    <xf numFmtId="4" fontId="0" fillId="2" borderId="15" xfId="1" applyNumberFormat="1" applyFont="1" applyFill="1" applyBorder="1" applyAlignment="1">
      <alignment horizontal="center"/>
    </xf>
    <xf numFmtId="4" fontId="4" fillId="6" borderId="78" xfId="0" applyNumberFormat="1" applyFont="1" applyFill="1" applyBorder="1" applyAlignment="1">
      <alignment horizontal="center" vertical="center" wrapText="1"/>
    </xf>
    <xf numFmtId="4" fontId="0" fillId="11" borderId="78" xfId="1" applyNumberFormat="1" applyFont="1" applyFill="1" applyBorder="1" applyAlignment="1">
      <alignment horizontal="center"/>
    </xf>
    <xf numFmtId="166" fontId="13" fillId="3" borderId="44" xfId="0" applyNumberFormat="1" applyFont="1" applyFill="1" applyBorder="1" applyAlignment="1">
      <alignment horizontal="center" vertical="center" wrapText="1"/>
    </xf>
    <xf numFmtId="166" fontId="13" fillId="3" borderId="54" xfId="0" applyNumberFormat="1" applyFont="1" applyFill="1" applyBorder="1" applyAlignment="1">
      <alignment horizontal="center" vertical="center" wrapText="1"/>
    </xf>
    <xf numFmtId="166" fontId="13" fillId="3" borderId="19" xfId="0" applyNumberFormat="1" applyFont="1" applyFill="1" applyBorder="1" applyAlignment="1">
      <alignment horizontal="center" vertical="center" wrapText="1"/>
    </xf>
    <xf numFmtId="166" fontId="13" fillId="3" borderId="51" xfId="0" applyNumberFormat="1" applyFont="1" applyFill="1" applyBorder="1" applyAlignment="1">
      <alignment horizontal="center" vertical="center" wrapText="1"/>
    </xf>
    <xf numFmtId="166" fontId="13" fillId="3" borderId="18" xfId="0" applyNumberFormat="1" applyFont="1" applyFill="1" applyBorder="1" applyAlignment="1">
      <alignment horizontal="center" vertical="center" wrapText="1"/>
    </xf>
    <xf numFmtId="166" fontId="13" fillId="3" borderId="69" xfId="0" applyNumberFormat="1" applyFont="1" applyFill="1" applyBorder="1" applyAlignment="1">
      <alignment horizontal="center" vertical="center" wrapText="1"/>
    </xf>
    <xf numFmtId="166" fontId="20" fillId="3" borderId="25" xfId="0" applyNumberFormat="1" applyFont="1" applyFill="1" applyBorder="1" applyAlignment="1">
      <alignment horizontal="center" vertical="center"/>
    </xf>
    <xf numFmtId="166" fontId="13" fillId="3" borderId="10" xfId="0" applyNumberFormat="1" applyFont="1" applyFill="1" applyBorder="1" applyAlignment="1">
      <alignment horizontal="center" vertical="center" wrapText="1"/>
    </xf>
    <xf numFmtId="166" fontId="13" fillId="6" borderId="25" xfId="0" applyNumberFormat="1" applyFont="1" applyFill="1" applyBorder="1" applyAlignment="1">
      <alignment horizontal="center" vertical="center" wrapText="1"/>
    </xf>
    <xf numFmtId="166" fontId="13" fillId="3" borderId="73" xfId="0" applyNumberFormat="1" applyFont="1" applyFill="1" applyBorder="1" applyAlignment="1">
      <alignment horizontal="center" vertical="center" wrapText="1"/>
    </xf>
    <xf numFmtId="166" fontId="1" fillId="3" borderId="25" xfId="0" applyNumberFormat="1" applyFont="1" applyFill="1" applyBorder="1" applyAlignment="1">
      <alignment horizontal="center" vertical="center"/>
    </xf>
    <xf numFmtId="166" fontId="13" fillId="3" borderId="23" xfId="0" applyNumberFormat="1" applyFont="1" applyFill="1" applyBorder="1" applyAlignment="1">
      <alignment horizontal="center" vertical="center" wrapText="1"/>
    </xf>
    <xf numFmtId="166" fontId="23" fillId="3" borderId="55" xfId="0" applyNumberFormat="1" applyFont="1" applyFill="1" applyBorder="1" applyAlignment="1">
      <alignment horizontal="center" vertical="center" wrapText="1"/>
    </xf>
    <xf numFmtId="166" fontId="13" fillId="3" borderId="49" xfId="0" applyNumberFormat="1" applyFont="1" applyFill="1" applyBorder="1" applyAlignment="1">
      <alignment horizontal="center" vertical="center" wrapText="1"/>
    </xf>
    <xf numFmtId="166" fontId="0" fillId="9" borderId="57" xfId="1" applyNumberFormat="1" applyFont="1" applyFill="1" applyBorder="1" applyAlignment="1">
      <alignment horizontal="center" vertical="center"/>
    </xf>
    <xf numFmtId="166" fontId="0" fillId="9" borderId="46" xfId="1" applyNumberFormat="1" applyFont="1" applyFill="1" applyBorder="1" applyAlignment="1">
      <alignment horizontal="center" vertical="center"/>
    </xf>
    <xf numFmtId="166" fontId="0" fillId="9" borderId="53" xfId="1" applyNumberFormat="1" applyFont="1" applyFill="1" applyBorder="1" applyAlignment="1">
      <alignment horizontal="center" vertical="center"/>
    </xf>
    <xf numFmtId="166" fontId="0" fillId="9" borderId="20" xfId="1" applyNumberFormat="1" applyFont="1" applyFill="1" applyBorder="1" applyAlignment="1">
      <alignment horizontal="center" vertical="center"/>
    </xf>
    <xf numFmtId="166" fontId="0" fillId="9" borderId="10" xfId="1" applyNumberFormat="1" applyFont="1" applyFill="1" applyBorder="1" applyAlignment="1">
      <alignment horizontal="center" vertical="center"/>
    </xf>
    <xf numFmtId="166" fontId="23" fillId="3" borderId="52" xfId="0" applyNumberFormat="1" applyFont="1" applyFill="1" applyBorder="1" applyAlignment="1">
      <alignment horizontal="center" vertical="center" wrapText="1"/>
    </xf>
    <xf numFmtId="166" fontId="13" fillId="3" borderId="22" xfId="0" applyNumberFormat="1" applyFont="1" applyFill="1" applyBorder="1" applyAlignment="1">
      <alignment horizontal="center" vertical="center" wrapText="1"/>
    </xf>
    <xf numFmtId="166" fontId="5" fillId="9" borderId="14" xfId="1" applyNumberFormat="1" applyFont="1" applyFill="1" applyBorder="1" applyAlignment="1">
      <alignment horizontal="center" vertical="center" wrapText="1"/>
    </xf>
    <xf numFmtId="166" fontId="5" fillId="9" borderId="5" xfId="1" applyNumberFormat="1" applyFont="1" applyFill="1" applyBorder="1" applyAlignment="1">
      <alignment horizontal="center" vertical="center" wrapText="1"/>
    </xf>
    <xf numFmtId="166" fontId="5" fillId="3" borderId="6" xfId="1" applyNumberFormat="1" applyFont="1" applyFill="1" applyBorder="1" applyAlignment="1">
      <alignment horizontal="center" vertical="center" wrapText="1"/>
    </xf>
    <xf numFmtId="166" fontId="5" fillId="9" borderId="62" xfId="1" applyNumberFormat="1" applyFont="1" applyFill="1" applyBorder="1" applyAlignment="1">
      <alignment horizontal="center" vertical="center" wrapText="1"/>
    </xf>
    <xf numFmtId="166" fontId="0" fillId="3" borderId="34" xfId="1" applyNumberFormat="1" applyFont="1" applyFill="1" applyBorder="1" applyAlignment="1">
      <alignment horizontal="center" vertical="center"/>
    </xf>
    <xf numFmtId="166" fontId="23" fillId="3" borderId="74" xfId="0" applyNumberFormat="1" applyFont="1" applyFill="1" applyBorder="1" applyAlignment="1">
      <alignment horizontal="center" vertical="center" wrapText="1"/>
    </xf>
    <xf numFmtId="166" fontId="13" fillId="3" borderId="28" xfId="0" applyNumberFormat="1" applyFont="1" applyFill="1" applyBorder="1" applyAlignment="1">
      <alignment horizontal="center" vertical="center" wrapText="1"/>
    </xf>
    <xf numFmtId="166" fontId="5" fillId="9" borderId="56" xfId="1" applyNumberFormat="1" applyFont="1" applyFill="1" applyBorder="1" applyAlignment="1">
      <alignment horizontal="center" vertical="center" wrapText="1"/>
    </xf>
    <xf numFmtId="166" fontId="5" fillId="9" borderId="50" xfId="1" applyNumberFormat="1" applyFont="1" applyFill="1" applyBorder="1" applyAlignment="1">
      <alignment horizontal="center" vertical="center" wrapText="1"/>
    </xf>
    <xf numFmtId="166" fontId="5" fillId="3" borderId="22" xfId="1" applyNumberFormat="1" applyFont="1" applyFill="1" applyBorder="1" applyAlignment="1">
      <alignment horizontal="center" vertical="center" wrapText="1"/>
    </xf>
    <xf numFmtId="166" fontId="5" fillId="9" borderId="12" xfId="1" applyNumberFormat="1" applyFont="1" applyFill="1" applyBorder="1" applyAlignment="1">
      <alignment horizontal="center" vertical="center" wrapText="1"/>
    </xf>
    <xf numFmtId="166" fontId="7" fillId="5" borderId="24" xfId="0" applyNumberFormat="1" applyFont="1" applyFill="1" applyBorder="1" applyAlignment="1">
      <alignment horizontal="center" vertical="center" wrapText="1"/>
    </xf>
    <xf numFmtId="166" fontId="7" fillId="5" borderId="45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30" xfId="0" applyNumberFormat="1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39" xfId="0" applyNumberFormat="1" applyFont="1" applyFill="1" applyBorder="1" applyAlignment="1">
      <alignment horizontal="center" vertical="center" wrapText="1"/>
    </xf>
    <xf numFmtId="166" fontId="7" fillId="5" borderId="29" xfId="0" applyNumberFormat="1" applyFont="1" applyFill="1" applyBorder="1" applyAlignment="1">
      <alignment horizontal="center" vertical="center" wrapText="1"/>
    </xf>
    <xf numFmtId="166" fontId="20" fillId="6" borderId="24" xfId="0" applyNumberFormat="1" applyFont="1" applyFill="1" applyBorder="1" applyAlignment="1">
      <alignment horizontal="center" vertical="center" wrapText="1"/>
    </xf>
    <xf numFmtId="166" fontId="20" fillId="6" borderId="45" xfId="0" applyNumberFormat="1" applyFont="1" applyFill="1" applyBorder="1" applyAlignment="1">
      <alignment horizontal="center" vertical="center" wrapText="1"/>
    </xf>
    <xf numFmtId="166" fontId="20" fillId="6" borderId="8" xfId="0" applyNumberFormat="1" applyFont="1" applyFill="1" applyBorder="1" applyAlignment="1">
      <alignment horizontal="center" vertical="center" wrapText="1"/>
    </xf>
    <xf numFmtId="166" fontId="20" fillId="6" borderId="30" xfId="0" applyNumberFormat="1" applyFont="1" applyFill="1" applyBorder="1" applyAlignment="1">
      <alignment horizontal="center" vertical="center" wrapText="1"/>
    </xf>
    <xf numFmtId="166" fontId="20" fillId="6" borderId="29" xfId="0" applyNumberFormat="1" applyFont="1" applyFill="1" applyBorder="1" applyAlignment="1">
      <alignment horizontal="center" vertical="center" wrapText="1"/>
    </xf>
    <xf numFmtId="166" fontId="1" fillId="3" borderId="24" xfId="0" applyNumberFormat="1" applyFont="1" applyFill="1" applyBorder="1" applyAlignment="1">
      <alignment horizontal="center" vertical="center"/>
    </xf>
    <xf numFmtId="166" fontId="1" fillId="3" borderId="45" xfId="0" applyNumberFormat="1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166" fontId="1" fillId="3" borderId="30" xfId="0" applyNumberFormat="1" applyFont="1" applyFill="1" applyBorder="1" applyAlignment="1">
      <alignment horizontal="center" vertical="center"/>
    </xf>
    <xf numFmtId="166" fontId="1" fillId="3" borderId="29" xfId="0" applyNumberFormat="1" applyFont="1" applyFill="1" applyBorder="1" applyAlignment="1">
      <alignment horizontal="center" vertical="center"/>
    </xf>
    <xf numFmtId="166" fontId="5" fillId="3" borderId="6" xfId="1" applyNumberFormat="1" applyFont="1" applyFill="1" applyBorder="1" applyAlignment="1">
      <alignment horizontal="center" vertical="center" wrapText="1"/>
    </xf>
    <xf numFmtId="166" fontId="0" fillId="9" borderId="56" xfId="1" applyNumberFormat="1" applyFont="1" applyFill="1" applyBorder="1" applyAlignment="1">
      <alignment horizontal="center" vertical="center"/>
    </xf>
    <xf numFmtId="166" fontId="0" fillId="9" borderId="50" xfId="1" applyNumberFormat="1" applyFont="1" applyFill="1" applyBorder="1" applyAlignment="1">
      <alignment horizontal="center" vertical="center"/>
    </xf>
    <xf numFmtId="166" fontId="0" fillId="3" borderId="22" xfId="1" applyNumberFormat="1" applyFont="1" applyFill="1" applyBorder="1" applyAlignment="1">
      <alignment horizontal="center" vertical="center"/>
    </xf>
    <xf numFmtId="166" fontId="0" fillId="9" borderId="12" xfId="1" applyNumberFormat="1" applyFont="1" applyFill="1" applyBorder="1" applyAlignment="1">
      <alignment horizontal="center" vertical="center"/>
    </xf>
    <xf numFmtId="166" fontId="0" fillId="3" borderId="36" xfId="1" applyNumberFormat="1" applyFont="1" applyFill="1" applyBorder="1" applyAlignment="1">
      <alignment horizontal="center" vertical="center"/>
    </xf>
    <xf numFmtId="166" fontId="0" fillId="9" borderId="67" xfId="1" applyNumberFormat="1" applyFont="1" applyFill="1" applyBorder="1" applyAlignment="1">
      <alignment horizontal="center" vertical="center"/>
    </xf>
    <xf numFmtId="166" fontId="0" fillId="9" borderId="23" xfId="1" applyNumberFormat="1" applyFont="1" applyFill="1" applyBorder="1" applyAlignment="1">
      <alignment horizontal="center" vertical="center"/>
    </xf>
    <xf numFmtId="166" fontId="0" fillId="3" borderId="28" xfId="1" applyNumberFormat="1" applyFont="1" applyFill="1" applyBorder="1" applyAlignment="1">
      <alignment horizontal="center" vertical="center"/>
    </xf>
    <xf numFmtId="166" fontId="20" fillId="6" borderId="39" xfId="0" applyNumberFormat="1" applyFont="1" applyFill="1" applyBorder="1" applyAlignment="1">
      <alignment horizontal="center" vertical="center" wrapText="1"/>
    </xf>
    <xf numFmtId="166" fontId="20" fillId="6" borderId="62" xfId="0" applyNumberFormat="1" applyFont="1" applyFill="1" applyBorder="1" applyAlignment="1">
      <alignment horizontal="center" vertical="center" wrapText="1"/>
    </xf>
    <xf numFmtId="166" fontId="1" fillId="3" borderId="39" xfId="0" applyNumberFormat="1" applyFont="1" applyFill="1" applyBorder="1" applyAlignment="1">
      <alignment horizontal="center" vertical="center"/>
    </xf>
    <xf numFmtId="166" fontId="23" fillId="3" borderId="33" xfId="0" applyNumberFormat="1" applyFont="1" applyFill="1" applyBorder="1" applyAlignment="1">
      <alignment horizontal="center" vertical="center" wrapText="1"/>
    </xf>
    <xf numFmtId="166" fontId="13" fillId="3" borderId="21" xfId="0" applyNumberFormat="1" applyFont="1" applyFill="1" applyBorder="1" applyAlignment="1">
      <alignment horizontal="center" vertical="center" wrapText="1"/>
    </xf>
    <xf numFmtId="166" fontId="5" fillId="9" borderId="57" xfId="1" applyNumberFormat="1" applyFont="1" applyFill="1" applyBorder="1" applyAlignment="1">
      <alignment horizontal="center" vertical="center" wrapText="1"/>
    </xf>
    <xf numFmtId="166" fontId="5" fillId="9" borderId="46" xfId="1" applyNumberFormat="1" applyFont="1" applyFill="1" applyBorder="1" applyAlignment="1">
      <alignment horizontal="center" vertical="center" wrapText="1"/>
    </xf>
    <xf numFmtId="166" fontId="5" fillId="9" borderId="12" xfId="1" applyNumberFormat="1" applyFont="1" applyFill="1" applyBorder="1" applyAlignment="1">
      <alignment horizontal="center" vertical="center" wrapText="1"/>
    </xf>
    <xf numFmtId="166" fontId="5" fillId="9" borderId="20" xfId="1" applyNumberFormat="1" applyFont="1" applyFill="1" applyBorder="1" applyAlignment="1">
      <alignment horizontal="center" vertical="center" wrapText="1"/>
    </xf>
    <xf numFmtId="166" fontId="5" fillId="9" borderId="10" xfId="1" applyNumberFormat="1" applyFont="1" applyFill="1" applyBorder="1" applyAlignment="1">
      <alignment horizontal="center" vertical="center" wrapText="1"/>
    </xf>
    <xf numFmtId="166" fontId="23" fillId="3" borderId="40" xfId="0" applyNumberFormat="1" applyFont="1" applyFill="1" applyBorder="1" applyAlignment="1">
      <alignment horizontal="center" vertical="center" wrapText="1"/>
    </xf>
    <xf numFmtId="166" fontId="13" fillId="3" borderId="6" xfId="0" applyNumberFormat="1" applyFont="1" applyFill="1" applyBorder="1" applyAlignment="1">
      <alignment horizontal="center" vertical="center" wrapText="1"/>
    </xf>
    <xf numFmtId="166" fontId="5" fillId="3" borderId="59" xfId="1" applyNumberFormat="1" applyFont="1" applyFill="1" applyBorder="1" applyAlignment="1">
      <alignment horizontal="center" vertical="center" wrapText="1"/>
    </xf>
    <xf numFmtId="166" fontId="5" fillId="9" borderId="62" xfId="1" applyNumberFormat="1" applyFont="1" applyFill="1" applyBorder="1" applyAlignment="1">
      <alignment horizontal="center" vertical="center" wrapText="1"/>
    </xf>
    <xf numFmtId="166" fontId="5" fillId="9" borderId="70" xfId="1" applyNumberFormat="1" applyFont="1" applyFill="1" applyBorder="1" applyAlignment="1">
      <alignment horizontal="center" vertical="center" wrapText="1"/>
    </xf>
    <xf numFmtId="166" fontId="5" fillId="9" borderId="69" xfId="1" applyNumberFormat="1" applyFont="1" applyFill="1" applyBorder="1" applyAlignment="1">
      <alignment horizontal="center" vertical="center" wrapText="1"/>
    </xf>
    <xf numFmtId="166" fontId="5" fillId="9" borderId="23" xfId="1" applyNumberFormat="1" applyFont="1" applyFill="1" applyBorder="1" applyAlignment="1">
      <alignment horizontal="center" vertical="center" wrapText="1"/>
    </xf>
    <xf numFmtId="166" fontId="5" fillId="9" borderId="0" xfId="1" applyNumberFormat="1" applyFont="1" applyFill="1" applyBorder="1" applyAlignment="1">
      <alignment horizontal="center" vertical="center" wrapText="1"/>
    </xf>
    <xf numFmtId="166" fontId="1" fillId="3" borderId="26" xfId="0" applyNumberFormat="1" applyFont="1" applyFill="1" applyBorder="1" applyAlignment="1">
      <alignment horizontal="center" vertical="center"/>
    </xf>
    <xf numFmtId="166" fontId="5" fillId="3" borderId="64" xfId="1" applyNumberFormat="1" applyFont="1" applyFill="1" applyBorder="1" applyAlignment="1">
      <alignment horizontal="center" vertical="center" wrapText="1"/>
    </xf>
    <xf numFmtId="166" fontId="5" fillId="9" borderId="67" xfId="1" applyNumberFormat="1" applyFont="1" applyFill="1" applyBorder="1" applyAlignment="1">
      <alignment horizontal="center" vertical="center" wrapText="1"/>
    </xf>
    <xf numFmtId="166" fontId="5" fillId="3" borderId="66" xfId="1" applyNumberFormat="1" applyFont="1" applyFill="1" applyBorder="1" applyAlignment="1">
      <alignment horizontal="center" vertical="center" wrapText="1"/>
    </xf>
    <xf numFmtId="166" fontId="0" fillId="3" borderId="35" xfId="0" applyNumberFormat="1" applyFill="1" applyBorder="1" applyAlignment="1">
      <alignment horizontal="center" vertical="center"/>
    </xf>
    <xf numFmtId="166" fontId="5" fillId="3" borderId="65" xfId="1" applyNumberFormat="1" applyFont="1" applyFill="1" applyBorder="1" applyAlignment="1">
      <alignment horizontal="center" vertical="center" wrapText="1"/>
    </xf>
    <xf numFmtId="166" fontId="0" fillId="3" borderId="36" xfId="0" applyNumberFormat="1" applyFill="1" applyBorder="1" applyAlignment="1">
      <alignment horizontal="center" vertical="center"/>
    </xf>
    <xf numFmtId="166" fontId="5" fillId="9" borderId="53" xfId="1" applyNumberFormat="1" applyFont="1" applyFill="1" applyBorder="1" applyAlignment="1">
      <alignment horizontal="center" vertical="center" wrapText="1"/>
    </xf>
    <xf numFmtId="166" fontId="5" fillId="9" borderId="48" xfId="1" applyNumberFormat="1" applyFont="1" applyFill="1" applyBorder="1" applyAlignment="1">
      <alignment horizontal="center" vertical="center" wrapText="1"/>
    </xf>
    <xf numFmtId="166" fontId="5" fillId="3" borderId="60" xfId="1" applyNumberFormat="1" applyFont="1" applyFill="1" applyBorder="1" applyAlignment="1">
      <alignment horizontal="center" vertical="center" wrapText="1"/>
    </xf>
    <xf numFmtId="166" fontId="5" fillId="9" borderId="63" xfId="1" applyNumberFormat="1" applyFont="1" applyFill="1" applyBorder="1" applyAlignment="1">
      <alignment horizontal="center" vertical="center" wrapText="1"/>
    </xf>
    <xf numFmtId="166" fontId="0" fillId="3" borderId="47" xfId="0" applyNumberFormat="1" applyFill="1" applyBorder="1" applyAlignment="1">
      <alignment horizontal="center" vertical="center"/>
    </xf>
    <xf numFmtId="166" fontId="20" fillId="6" borderId="25" xfId="0" applyNumberFormat="1" applyFont="1" applyFill="1" applyBorder="1" applyAlignment="1">
      <alignment horizontal="center" vertical="center" wrapText="1"/>
    </xf>
    <xf numFmtId="166" fontId="25" fillId="3" borderId="39" xfId="0" applyNumberFormat="1" applyFont="1" applyFill="1" applyBorder="1" applyAlignment="1">
      <alignment horizontal="center" vertical="center"/>
    </xf>
    <xf numFmtId="166" fontId="20" fillId="3" borderId="24" xfId="0" applyNumberFormat="1" applyFont="1" applyFill="1" applyBorder="1" applyAlignment="1">
      <alignment horizontal="center" vertical="center"/>
    </xf>
    <xf numFmtId="166" fontId="20" fillId="3" borderId="45" xfId="0" applyNumberFormat="1" applyFont="1" applyFill="1" applyBorder="1" applyAlignment="1">
      <alignment horizontal="center" vertical="center"/>
    </xf>
    <xf numFmtId="166" fontId="20" fillId="3" borderId="8" xfId="0" applyNumberFormat="1" applyFont="1" applyFill="1" applyBorder="1" applyAlignment="1">
      <alignment horizontal="center" vertical="center"/>
    </xf>
    <xf numFmtId="166" fontId="20" fillId="3" borderId="42" xfId="0" applyNumberFormat="1" applyFont="1" applyFill="1" applyBorder="1" applyAlignment="1">
      <alignment horizontal="center" vertical="center"/>
    </xf>
    <xf numFmtId="166" fontId="13" fillId="9" borderId="44" xfId="1" applyNumberFormat="1" applyFont="1" applyFill="1" applyBorder="1" applyAlignment="1">
      <alignment horizontal="center" vertical="center" wrapText="1"/>
    </xf>
    <xf numFmtId="166" fontId="13" fillId="9" borderId="46" xfId="1" applyNumberFormat="1" applyFont="1" applyFill="1" applyBorder="1" applyAlignment="1">
      <alignment horizontal="center" vertical="center" wrapText="1"/>
    </xf>
    <xf numFmtId="166" fontId="13" fillId="9" borderId="54" xfId="1" applyNumberFormat="1" applyFont="1" applyFill="1" applyBorder="1" applyAlignment="1">
      <alignment horizontal="center" vertical="center" wrapText="1"/>
    </xf>
    <xf numFmtId="166" fontId="13" fillId="9" borderId="48" xfId="1" applyNumberFormat="1" applyFont="1" applyFill="1" applyBorder="1" applyAlignment="1">
      <alignment horizontal="center" vertical="center" wrapText="1"/>
    </xf>
    <xf numFmtId="166" fontId="23" fillId="3" borderId="41" xfId="0" applyNumberFormat="1" applyFont="1" applyFill="1" applyBorder="1" applyAlignment="1">
      <alignment horizontal="center" vertical="center" wrapText="1"/>
    </xf>
    <xf numFmtId="166" fontId="13" fillId="3" borderId="11" xfId="0" applyNumberFormat="1" applyFont="1" applyFill="1" applyBorder="1" applyAlignment="1">
      <alignment horizontal="center" vertical="center" wrapText="1"/>
    </xf>
    <xf numFmtId="166" fontId="13" fillId="9" borderId="19" xfId="1" applyNumberFormat="1" applyFont="1" applyFill="1" applyBorder="1" applyAlignment="1">
      <alignment horizontal="center" vertical="center" wrapText="1"/>
    </xf>
    <xf numFmtId="166" fontId="13" fillId="9" borderId="10" xfId="1" applyNumberFormat="1" applyFont="1" applyFill="1" applyBorder="1" applyAlignment="1">
      <alignment horizontal="center" vertical="center" wrapText="1"/>
    </xf>
    <xf numFmtId="166" fontId="13" fillId="9" borderId="51" xfId="1" applyNumberFormat="1" applyFont="1" applyFill="1" applyBorder="1" applyAlignment="1">
      <alignment horizontal="center" vertical="center" wrapText="1"/>
    </xf>
    <xf numFmtId="166" fontId="13" fillId="9" borderId="50" xfId="1" applyNumberFormat="1" applyFont="1" applyFill="1" applyBorder="1" applyAlignment="1">
      <alignment horizontal="center" vertical="center" wrapText="1"/>
    </xf>
    <xf numFmtId="166" fontId="13" fillId="9" borderId="18" xfId="1" applyNumberFormat="1" applyFont="1" applyFill="1" applyBorder="1" applyAlignment="1">
      <alignment horizontal="center" vertical="center" wrapText="1"/>
    </xf>
    <xf numFmtId="166" fontId="13" fillId="9" borderId="5" xfId="1" applyNumberFormat="1" applyFont="1" applyFill="1" applyBorder="1" applyAlignment="1">
      <alignment horizontal="center" vertical="center" wrapText="1"/>
    </xf>
    <xf numFmtId="166" fontId="13" fillId="3" borderId="40" xfId="0" applyNumberFormat="1" applyFont="1" applyFill="1" applyBorder="1" applyAlignment="1">
      <alignment horizontal="center" vertical="center"/>
    </xf>
    <xf numFmtId="166" fontId="13" fillId="9" borderId="36" xfId="1" applyNumberFormat="1" applyFont="1" applyFill="1" applyBorder="1" applyAlignment="1">
      <alignment horizontal="center" vertical="center" wrapText="1"/>
    </xf>
    <xf numFmtId="166" fontId="13" fillId="3" borderId="36" xfId="0" applyNumberFormat="1" applyFont="1" applyFill="1" applyBorder="1" applyAlignment="1">
      <alignment horizontal="center" vertical="center"/>
    </xf>
    <xf numFmtId="166" fontId="23" fillId="3" borderId="43" xfId="0" applyNumberFormat="1" applyFont="1" applyFill="1" applyBorder="1" applyAlignment="1">
      <alignment horizontal="center" vertical="center" wrapText="1"/>
    </xf>
    <xf numFmtId="166" fontId="13" fillId="3" borderId="68" xfId="0" applyNumberFormat="1" applyFont="1" applyFill="1" applyBorder="1" applyAlignment="1">
      <alignment horizontal="center" vertical="center" wrapText="1"/>
    </xf>
    <xf numFmtId="166" fontId="13" fillId="9" borderId="69" xfId="1" applyNumberFormat="1" applyFont="1" applyFill="1" applyBorder="1" applyAlignment="1">
      <alignment horizontal="center" vertical="center" wrapText="1"/>
    </xf>
    <xf numFmtId="166" fontId="13" fillId="9" borderId="16" xfId="1" applyNumberFormat="1" applyFont="1" applyFill="1" applyBorder="1" applyAlignment="1">
      <alignment horizontal="center" vertical="center" wrapText="1"/>
    </xf>
    <xf numFmtId="166" fontId="13" fillId="3" borderId="55" xfId="0" applyNumberFormat="1" applyFont="1" applyFill="1" applyBorder="1" applyAlignment="1">
      <alignment horizontal="center" vertical="center"/>
    </xf>
    <xf numFmtId="166" fontId="13" fillId="9" borderId="47" xfId="1" applyNumberFormat="1" applyFont="1" applyFill="1" applyBorder="1" applyAlignment="1">
      <alignment horizontal="center" vertical="center" wrapText="1"/>
    </xf>
    <xf numFmtId="166" fontId="13" fillId="3" borderId="47" xfId="0" applyNumberFormat="1" applyFont="1" applyFill="1" applyBorder="1" applyAlignment="1">
      <alignment horizontal="center" vertical="center"/>
    </xf>
    <xf numFmtId="166" fontId="20" fillId="3" borderId="7" xfId="0" applyNumberFormat="1" applyFont="1" applyFill="1" applyBorder="1" applyAlignment="1">
      <alignment horizontal="center" vertical="center"/>
    </xf>
    <xf numFmtId="166" fontId="20" fillId="3" borderId="39" xfId="0" applyNumberFormat="1" applyFont="1" applyFill="1" applyBorder="1" applyAlignment="1">
      <alignment horizontal="center" vertical="center"/>
    </xf>
    <xf numFmtId="166" fontId="20" fillId="3" borderId="29" xfId="0" applyNumberFormat="1" applyFont="1" applyFill="1" applyBorder="1" applyAlignment="1">
      <alignment horizontal="center" vertical="center"/>
    </xf>
    <xf numFmtId="166" fontId="13" fillId="9" borderId="40" xfId="1" applyNumberFormat="1" applyFont="1" applyFill="1" applyBorder="1" applyAlignment="1">
      <alignment horizontal="center" vertical="center" wrapText="1"/>
    </xf>
    <xf numFmtId="166" fontId="13" fillId="3" borderId="40" xfId="1" applyNumberFormat="1" applyFont="1" applyFill="1" applyBorder="1" applyAlignment="1">
      <alignment horizontal="center" vertical="center" wrapText="1"/>
    </xf>
    <xf numFmtId="166" fontId="13" fillId="9" borderId="0" xfId="1" applyNumberFormat="1" applyFont="1" applyFill="1" applyBorder="1" applyAlignment="1">
      <alignment horizontal="center" vertical="center" wrapText="1"/>
    </xf>
    <xf numFmtId="166" fontId="13" fillId="3" borderId="52" xfId="1" applyNumberFormat="1" applyFont="1" applyFill="1" applyBorder="1" applyAlignment="1">
      <alignment horizontal="center" vertical="center" wrapText="1"/>
    </xf>
    <xf numFmtId="166" fontId="13" fillId="3" borderId="37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0" fillId="3" borderId="30" xfId="0" applyNumberFormat="1" applyFont="1" applyFill="1" applyBorder="1" applyAlignment="1">
      <alignment horizontal="center" vertical="center"/>
    </xf>
    <xf numFmtId="166" fontId="13" fillId="9" borderId="4" xfId="1" applyNumberFormat="1" applyFont="1" applyFill="1" applyBorder="1" applyAlignment="1">
      <alignment horizontal="center" vertical="center" wrapText="1"/>
    </xf>
    <xf numFmtId="166" fontId="13" fillId="9" borderId="52" xfId="1" applyNumberFormat="1" applyFont="1" applyFill="1" applyBorder="1" applyAlignment="1">
      <alignment horizontal="center" vertical="center" wrapText="1"/>
    </xf>
    <xf numFmtId="166" fontId="13" fillId="9" borderId="71" xfId="1" applyNumberFormat="1" applyFont="1" applyFill="1" applyBorder="1" applyAlignment="1">
      <alignment horizontal="center" vertical="center" wrapText="1"/>
    </xf>
    <xf numFmtId="166" fontId="13" fillId="3" borderId="38" xfId="0" applyNumberFormat="1" applyFont="1" applyFill="1" applyBorder="1" applyAlignment="1">
      <alignment horizontal="center" vertical="center"/>
    </xf>
    <xf numFmtId="166" fontId="25" fillId="6" borderId="39" xfId="0" applyNumberFormat="1" applyFont="1" applyFill="1" applyBorder="1" applyAlignment="1">
      <alignment horizontal="center" vertical="center" wrapText="1"/>
    </xf>
    <xf numFmtId="166" fontId="13" fillId="3" borderId="52" xfId="0" applyNumberFormat="1" applyFont="1" applyFill="1" applyBorder="1" applyAlignment="1">
      <alignment horizontal="center" vertical="center"/>
    </xf>
    <xf numFmtId="166" fontId="13" fillId="9" borderId="37" xfId="1" applyNumberFormat="1" applyFont="1" applyFill="1" applyBorder="1" applyAlignment="1">
      <alignment horizontal="center" vertical="center" wrapText="1"/>
    </xf>
    <xf numFmtId="166" fontId="13" fillId="9" borderId="55" xfId="1" applyNumberFormat="1" applyFont="1" applyFill="1" applyBorder="1" applyAlignment="1">
      <alignment horizontal="center" vertical="center" wrapText="1"/>
    </xf>
    <xf numFmtId="166" fontId="13" fillId="9" borderId="41" xfId="1" applyNumberFormat="1" applyFont="1" applyFill="1" applyBorder="1" applyAlignment="1">
      <alignment horizontal="center" vertical="center" wrapText="1"/>
    </xf>
    <xf numFmtId="166" fontId="24" fillId="5" borderId="39" xfId="0" applyNumberFormat="1" applyFont="1" applyFill="1" applyBorder="1" applyAlignment="1">
      <alignment horizontal="center" vertical="center"/>
    </xf>
    <xf numFmtId="166" fontId="7" fillId="5" borderId="39" xfId="0" applyNumberFormat="1" applyFont="1" applyFill="1" applyBorder="1" applyAlignment="1">
      <alignment horizontal="center" vertical="center"/>
    </xf>
    <xf numFmtId="166" fontId="7" fillId="5" borderId="45" xfId="0" applyNumberFormat="1" applyFont="1" applyFill="1" applyBorder="1" applyAlignment="1">
      <alignment horizontal="center" vertical="center"/>
    </xf>
    <xf numFmtId="166" fontId="7" fillId="5" borderId="8" xfId="0" applyNumberFormat="1" applyFont="1" applyFill="1" applyBorder="1" applyAlignment="1">
      <alignment horizontal="center" vertical="center"/>
    </xf>
    <xf numFmtId="166" fontId="7" fillId="5" borderId="24" xfId="0" applyNumberFormat="1" applyFont="1" applyFill="1" applyBorder="1" applyAlignment="1">
      <alignment horizontal="center" vertical="center"/>
    </xf>
    <xf numFmtId="166" fontId="7" fillId="5" borderId="26" xfId="0" applyNumberFormat="1" applyFont="1" applyFill="1" applyBorder="1" applyAlignment="1">
      <alignment horizontal="center" vertical="center"/>
    </xf>
    <xf numFmtId="166" fontId="7" fillId="5" borderId="29" xfId="0" applyNumberFormat="1" applyFon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6" fontId="0" fillId="2" borderId="0" xfId="1" applyNumberFormat="1" applyFont="1" applyFill="1" applyAlignment="1">
      <alignment horizontal="center" vertical="center"/>
    </xf>
    <xf numFmtId="166" fontId="7" fillId="5" borderId="78" xfId="0" applyNumberFormat="1" applyFont="1" applyFill="1" applyBorder="1" applyAlignment="1">
      <alignment horizontal="center" vertical="center" wrapText="1"/>
    </xf>
    <xf numFmtId="166" fontId="4" fillId="6" borderId="9" xfId="0" applyNumberFormat="1" applyFont="1" applyFill="1" applyBorder="1" applyAlignment="1">
      <alignment horizontal="center" vertical="center" wrapText="1"/>
    </xf>
    <xf numFmtId="166" fontId="4" fillId="6" borderId="86" xfId="0" applyNumberFormat="1" applyFont="1" applyFill="1" applyBorder="1" applyAlignment="1">
      <alignment horizontal="center" vertical="center" wrapText="1"/>
    </xf>
    <xf numFmtId="166" fontId="0" fillId="11" borderId="71" xfId="1" applyNumberFormat="1" applyFont="1" applyFill="1" applyBorder="1" applyAlignment="1">
      <alignment horizontal="center"/>
    </xf>
    <xf numFmtId="166" fontId="0" fillId="11" borderId="85" xfId="1" applyNumberFormat="1" applyFont="1" applyFill="1" applyBorder="1" applyAlignment="1">
      <alignment horizontal="center"/>
    </xf>
    <xf numFmtId="166" fontId="0" fillId="11" borderId="58" xfId="1" applyNumberFormat="1" applyFont="1" applyFill="1" applyBorder="1" applyAlignment="1">
      <alignment horizontal="center"/>
    </xf>
    <xf numFmtId="166" fontId="0" fillId="11" borderId="83" xfId="1" applyNumberFormat="1" applyFont="1" applyFill="1" applyBorder="1" applyAlignment="1">
      <alignment horizontal="center"/>
    </xf>
    <xf numFmtId="166" fontId="0" fillId="11" borderId="9" xfId="1" applyNumberFormat="1" applyFont="1" applyFill="1" applyBorder="1" applyAlignment="1">
      <alignment horizontal="center"/>
    </xf>
    <xf numFmtId="166" fontId="0" fillId="11" borderId="86" xfId="1" applyNumberFormat="1" applyFont="1" applyFill="1" applyBorder="1" applyAlignment="1">
      <alignment horizontal="center"/>
    </xf>
    <xf numFmtId="166" fontId="4" fillId="6" borderId="4" xfId="0" applyNumberFormat="1" applyFont="1" applyFill="1" applyBorder="1" applyAlignment="1">
      <alignment horizontal="center" vertical="center" wrapText="1"/>
    </xf>
    <xf numFmtId="166" fontId="4" fillId="6" borderId="87" xfId="0" applyNumberFormat="1" applyFont="1" applyFill="1" applyBorder="1" applyAlignment="1">
      <alignment horizontal="center" vertical="center" wrapText="1"/>
    </xf>
    <xf numFmtId="166" fontId="7" fillId="5" borderId="17" xfId="0" applyNumberFormat="1" applyFont="1" applyFill="1" applyBorder="1" applyAlignment="1">
      <alignment horizontal="center" vertical="center" wrapText="1"/>
    </xf>
    <xf numFmtId="166" fontId="7" fillId="5" borderId="84" xfId="0" applyNumberFormat="1" applyFont="1" applyFill="1" applyBorder="1" applyAlignment="1">
      <alignment horizontal="center" vertical="center" wrapText="1"/>
    </xf>
    <xf numFmtId="166" fontId="0" fillId="11" borderId="17" xfId="1" applyNumberFormat="1" applyFont="1" applyFill="1" applyBorder="1" applyAlignment="1">
      <alignment horizontal="center"/>
    </xf>
    <xf numFmtId="166" fontId="0" fillId="11" borderId="84" xfId="1" applyNumberFormat="1" applyFont="1" applyFill="1" applyBorder="1" applyAlignment="1">
      <alignment horizontal="center"/>
    </xf>
    <xf numFmtId="166" fontId="5" fillId="11" borderId="71" xfId="0" applyNumberFormat="1" applyFont="1" applyFill="1" applyBorder="1" applyAlignment="1">
      <alignment horizontal="center" vertical="center" wrapText="1"/>
    </xf>
    <xf numFmtId="166" fontId="5" fillId="11" borderId="17" xfId="0" applyNumberFormat="1" applyFont="1" applyFill="1" applyBorder="1" applyAlignment="1">
      <alignment horizontal="center" vertical="center" wrapText="1"/>
    </xf>
    <xf numFmtId="166" fontId="4" fillId="6" borderId="7" xfId="0" applyNumberFormat="1" applyFont="1" applyFill="1" applyBorder="1" applyAlignment="1">
      <alignment horizontal="center" vertical="center" wrapText="1"/>
    </xf>
    <xf numFmtId="166" fontId="4" fillId="6" borderId="78" xfId="0" applyNumberFormat="1" applyFont="1" applyFill="1" applyBorder="1" applyAlignment="1">
      <alignment horizontal="center" vertical="center" wrapText="1"/>
    </xf>
    <xf numFmtId="166" fontId="20" fillId="11" borderId="7" xfId="0" applyNumberFormat="1" applyFont="1" applyFill="1" applyBorder="1" applyAlignment="1">
      <alignment horizontal="center" vertical="center" wrapText="1"/>
    </xf>
    <xf numFmtId="166" fontId="20" fillId="11" borderId="78" xfId="0" applyNumberFormat="1" applyFont="1" applyFill="1" applyBorder="1" applyAlignment="1">
      <alignment horizontal="center" vertical="center" wrapText="1"/>
    </xf>
    <xf numFmtId="166" fontId="0" fillId="11" borderId="46" xfId="1" applyNumberFormat="1" applyFont="1" applyFill="1" applyBorder="1" applyAlignment="1">
      <alignment horizontal="center" vertical="center"/>
    </xf>
    <xf numFmtId="166" fontId="0" fillId="11" borderId="82" xfId="1" applyNumberFormat="1" applyFont="1" applyFill="1" applyBorder="1" applyAlignment="1">
      <alignment horizontal="center" vertical="center"/>
    </xf>
    <xf numFmtId="166" fontId="0" fillId="11" borderId="48" xfId="1" applyNumberFormat="1" applyFont="1" applyFill="1" applyBorder="1" applyAlignment="1">
      <alignment horizontal="center" vertical="center"/>
    </xf>
    <xf numFmtId="166" fontId="0" fillId="11" borderId="83" xfId="1" applyNumberFormat="1" applyFont="1" applyFill="1" applyBorder="1" applyAlignment="1">
      <alignment horizontal="center" vertical="center"/>
    </xf>
    <xf numFmtId="166" fontId="0" fillId="11" borderId="16" xfId="1" applyNumberFormat="1" applyFont="1" applyFill="1" applyBorder="1" applyAlignment="1">
      <alignment horizontal="center" vertical="center"/>
    </xf>
    <xf numFmtId="166" fontId="0" fillId="11" borderId="84" xfId="1" applyNumberFormat="1" applyFont="1" applyFill="1" applyBorder="1" applyAlignment="1">
      <alignment horizontal="center" vertical="center"/>
    </xf>
    <xf numFmtId="166" fontId="1" fillId="11" borderId="45" xfId="1" applyNumberFormat="1" applyFont="1" applyFill="1" applyBorder="1" applyAlignment="1">
      <alignment horizontal="center" vertical="center"/>
    </xf>
    <xf numFmtId="166" fontId="1" fillId="11" borderId="8" xfId="1" applyNumberFormat="1" applyFont="1" applyFill="1" applyBorder="1" applyAlignment="1">
      <alignment horizontal="center" vertical="center"/>
    </xf>
    <xf numFmtId="166" fontId="1" fillId="11" borderId="39" xfId="1" applyNumberFormat="1" applyFont="1" applyFill="1" applyBorder="1" applyAlignment="1">
      <alignment horizontal="center" vertical="center"/>
    </xf>
    <xf numFmtId="166" fontId="1" fillId="11" borderId="78" xfId="1" applyNumberFormat="1" applyFont="1" applyFill="1" applyBorder="1" applyAlignment="1">
      <alignment horizontal="center" vertical="center"/>
    </xf>
    <xf numFmtId="4" fontId="23" fillId="9" borderId="44" xfId="0" applyNumberFormat="1" applyFont="1" applyFill="1" applyBorder="1" applyAlignment="1">
      <alignment horizontal="left" vertical="center" wrapText="1"/>
    </xf>
    <xf numFmtId="4" fontId="23" fillId="9" borderId="54" xfId="0" applyNumberFormat="1" applyFont="1" applyFill="1" applyBorder="1" applyAlignment="1">
      <alignment horizontal="left" vertical="center" wrapText="1"/>
    </xf>
    <xf numFmtId="4" fontId="23" fillId="9" borderId="18" xfId="0" applyNumberFormat="1" applyFont="1" applyFill="1" applyBorder="1" applyAlignment="1">
      <alignment horizontal="left" vertical="center" wrapText="1"/>
    </xf>
    <xf numFmtId="4" fontId="23" fillId="9" borderId="51" xfId="0" applyNumberFormat="1" applyFont="1" applyFill="1" applyBorder="1" applyAlignment="1">
      <alignment horizontal="left" vertical="center" wrapText="1"/>
    </xf>
    <xf numFmtId="4" fontId="23" fillId="9" borderId="73" xfId="0" applyNumberFormat="1" applyFont="1" applyFill="1" applyBorder="1" applyAlignment="1">
      <alignment horizontal="left" vertical="center" wrapText="1"/>
    </xf>
    <xf numFmtId="4" fontId="30" fillId="3" borderId="25" xfId="0" applyNumberFormat="1" applyFont="1" applyFill="1" applyBorder="1" applyAlignment="1">
      <alignment horizontal="left" vertical="center"/>
    </xf>
    <xf numFmtId="4" fontId="23" fillId="9" borderId="19" xfId="0" applyNumberFormat="1" applyFont="1" applyFill="1" applyBorder="1" applyAlignment="1">
      <alignment horizontal="left" vertical="center" wrapText="1"/>
    </xf>
    <xf numFmtId="4" fontId="25" fillId="3" borderId="25" xfId="0" applyNumberFormat="1" applyFont="1" applyFill="1" applyBorder="1" applyAlignment="1">
      <alignment horizontal="left" vertical="center"/>
    </xf>
    <xf numFmtId="4" fontId="23" fillId="9" borderId="69" xfId="0" applyNumberFormat="1" applyFont="1" applyFill="1" applyBorder="1" applyAlignment="1">
      <alignment horizontal="left" vertical="center" wrapText="1"/>
    </xf>
    <xf numFmtId="4" fontId="23" fillId="9" borderId="57" xfId="0" applyNumberFormat="1" applyFont="1" applyFill="1" applyBorder="1" applyAlignment="1">
      <alignment horizontal="left" vertical="center" wrapText="1"/>
    </xf>
    <xf numFmtId="4" fontId="23" fillId="9" borderId="53" xfId="0" applyNumberFormat="1" applyFont="1" applyFill="1" applyBorder="1" applyAlignment="1">
      <alignment horizontal="left" vertical="center" wrapText="1"/>
    </xf>
    <xf numFmtId="4" fontId="23" fillId="9" borderId="56" xfId="0" applyNumberFormat="1" applyFont="1" applyFill="1" applyBorder="1" applyAlignment="1">
      <alignment horizontal="left" vertical="center" wrapText="1"/>
    </xf>
    <xf numFmtId="4" fontId="23" fillId="9" borderId="67" xfId="0" applyNumberFormat="1" applyFont="1" applyFill="1" applyBorder="1" applyAlignment="1">
      <alignment horizontal="left" vertical="center" wrapText="1"/>
    </xf>
    <xf numFmtId="4" fontId="15" fillId="3" borderId="25" xfId="0" applyNumberFormat="1" applyFont="1" applyFill="1" applyBorder="1" applyAlignment="1">
      <alignment horizontal="left" vertical="center"/>
    </xf>
    <xf numFmtId="4" fontId="25" fillId="3" borderId="8" xfId="0" applyNumberFormat="1" applyFont="1" applyFill="1" applyBorder="1" applyAlignment="1">
      <alignment horizontal="left" vertical="center"/>
    </xf>
    <xf numFmtId="4" fontId="25" fillId="6" borderId="8" xfId="0" applyNumberFormat="1" applyFont="1" applyFill="1" applyBorder="1" applyAlignment="1">
      <alignment horizontal="left" vertical="center" wrapText="1"/>
    </xf>
    <xf numFmtId="4" fontId="25" fillId="3" borderId="39" xfId="0" applyNumberFormat="1" applyFont="1" applyFill="1" applyBorder="1" applyAlignment="1">
      <alignment horizontal="left" vertical="center"/>
    </xf>
    <xf numFmtId="49" fontId="13" fillId="2" borderId="0" xfId="0" applyNumberFormat="1" applyFont="1" applyFill="1" applyBorder="1" applyAlignment="1">
      <alignment horizontal="left" vertical="center" wrapText="1"/>
    </xf>
    <xf numFmtId="49" fontId="9" fillId="6" borderId="58" xfId="0" applyNumberFormat="1" applyFont="1" applyFill="1" applyBorder="1" applyAlignment="1">
      <alignment horizontal="left" vertical="top" wrapText="1"/>
    </xf>
    <xf numFmtId="49" fontId="9" fillId="6" borderId="0" xfId="0" applyNumberFormat="1" applyFont="1" applyFill="1" applyBorder="1" applyAlignment="1">
      <alignment horizontal="left" vertical="top" wrapText="1"/>
    </xf>
    <xf numFmtId="49" fontId="7" fillId="8" borderId="58" xfId="0" applyNumberFormat="1" applyFont="1" applyFill="1" applyBorder="1" applyAlignment="1">
      <alignment horizontal="left" vertical="top" wrapText="1"/>
    </xf>
    <xf numFmtId="49" fontId="7" fillId="8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/>
    </xf>
    <xf numFmtId="0" fontId="17" fillId="2" borderId="58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61" xfId="0" applyFont="1" applyFill="1" applyBorder="1" applyAlignment="1">
      <alignment horizontal="left" vertical="top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75" xfId="0" applyFont="1" applyFill="1" applyBorder="1" applyAlignment="1">
      <alignment horizontal="center" vertical="center" wrapText="1"/>
    </xf>
    <xf numFmtId="0" fontId="1" fillId="6" borderId="76" xfId="0" applyFont="1" applyFill="1" applyBorder="1" applyAlignment="1">
      <alignment horizontal="center" vertical="center" wrapText="1"/>
    </xf>
    <xf numFmtId="0" fontId="0" fillId="9" borderId="55" xfId="0" applyFill="1" applyBorder="1" applyAlignment="1">
      <alignment horizontal="left" wrapText="1"/>
    </xf>
    <xf numFmtId="0" fontId="0" fillId="9" borderId="0" xfId="0" applyFill="1" applyBorder="1" applyAlignment="1">
      <alignment horizontal="left" wrapText="1"/>
    </xf>
    <xf numFmtId="0" fontId="0" fillId="9" borderId="54" xfId="0" applyFill="1" applyBorder="1" applyAlignment="1">
      <alignment horizontal="left" wrapText="1"/>
    </xf>
    <xf numFmtId="0" fontId="1" fillId="6" borderId="4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9" borderId="55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54" xfId="0" applyFill="1" applyBorder="1" applyAlignment="1">
      <alignment horizontal="left" vertical="center" wrapText="1"/>
    </xf>
    <xf numFmtId="0" fontId="1" fillId="6" borderId="32" xfId="1" applyNumberFormat="1" applyFont="1" applyFill="1" applyBorder="1" applyAlignment="1">
      <alignment horizontal="center" vertical="center" wrapText="1"/>
    </xf>
    <xf numFmtId="0" fontId="1" fillId="6" borderId="42" xfId="1" applyNumberFormat="1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left" vertical="center" wrapText="1"/>
    </xf>
    <xf numFmtId="0" fontId="0" fillId="2" borderId="31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17" xfId="0" applyNumberFormat="1" applyFill="1" applyBorder="1" applyAlignment="1">
      <alignment horizontal="left" vertical="center" wrapText="1"/>
    </xf>
    <xf numFmtId="0" fontId="0" fillId="2" borderId="15" xfId="0" applyNumberFormat="1" applyFill="1" applyBorder="1" applyAlignment="1">
      <alignment horizontal="left" vertical="center" wrapText="1"/>
    </xf>
    <xf numFmtId="0" fontId="0" fillId="2" borderId="72" xfId="0" applyNumberFormat="1" applyFill="1" applyBorder="1" applyAlignment="1">
      <alignment horizontal="left" vertical="center" wrapText="1"/>
    </xf>
    <xf numFmtId="0" fontId="28" fillId="6" borderId="13" xfId="0" applyFont="1" applyFill="1" applyBorder="1" applyAlignment="1">
      <alignment horizontal="left" vertical="center" wrapText="1"/>
    </xf>
    <xf numFmtId="0" fontId="28" fillId="6" borderId="31" xfId="0" applyFont="1" applyFill="1" applyBorder="1" applyAlignment="1">
      <alignment horizontal="left" vertical="center" wrapText="1"/>
    </xf>
    <xf numFmtId="0" fontId="28" fillId="6" borderId="27" xfId="0" applyFont="1" applyFill="1" applyBorder="1" applyAlignment="1">
      <alignment horizontal="left" vertical="center" wrapText="1"/>
    </xf>
    <xf numFmtId="0" fontId="28" fillId="6" borderId="17" xfId="0" applyFont="1" applyFill="1" applyBorder="1" applyAlignment="1">
      <alignment horizontal="left" vertical="center" wrapText="1"/>
    </xf>
    <xf numFmtId="0" fontId="28" fillId="6" borderId="15" xfId="0" applyFont="1" applyFill="1" applyBorder="1" applyAlignment="1">
      <alignment horizontal="left" vertical="center" wrapText="1"/>
    </xf>
    <xf numFmtId="0" fontId="28" fillId="6" borderId="72" xfId="0" applyFont="1" applyFill="1" applyBorder="1" applyAlignment="1">
      <alignment horizontal="left" vertical="center" wrapText="1"/>
    </xf>
    <xf numFmtId="0" fontId="0" fillId="12" borderId="13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Alignment="1" applyProtection="1">
      <alignment horizontal="left" vertical="center"/>
      <protection locked="0"/>
    </xf>
    <xf numFmtId="0" fontId="0" fillId="12" borderId="58" xfId="0" applyFont="1" applyFill="1" applyBorder="1" applyAlignment="1" applyProtection="1">
      <alignment horizontal="left" vertical="center"/>
      <protection locked="0"/>
    </xf>
    <xf numFmtId="0" fontId="0" fillId="12" borderId="0" xfId="0" applyFont="1" applyFill="1" applyBorder="1" applyAlignment="1" applyProtection="1">
      <alignment horizontal="left" vertical="center"/>
      <protection locked="0"/>
    </xf>
    <xf numFmtId="0" fontId="0" fillId="12" borderId="61" xfId="0" applyFont="1" applyFill="1" applyBorder="1" applyAlignment="1" applyProtection="1">
      <alignment horizontal="left" vertical="center"/>
      <protection locked="0"/>
    </xf>
    <xf numFmtId="0" fontId="0" fillId="12" borderId="9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59" xfId="0" applyFont="1" applyFill="1" applyBorder="1" applyAlignment="1" applyProtection="1">
      <alignment horizontal="left" vertical="center"/>
      <protection locked="0"/>
    </xf>
    <xf numFmtId="0" fontId="0" fillId="12" borderId="71" xfId="0" applyFont="1" applyFill="1" applyBorder="1" applyAlignment="1" applyProtection="1">
      <alignment horizontal="left" vertical="center"/>
      <protection locked="0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12" borderId="60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72" xfId="0" applyFont="1" applyFill="1" applyBorder="1" applyAlignment="1" applyProtection="1">
      <alignment horizontal="left" vertical="center"/>
      <protection locked="0"/>
    </xf>
    <xf numFmtId="0" fontId="27" fillId="6" borderId="32" xfId="0" applyFont="1" applyFill="1" applyBorder="1" applyAlignment="1">
      <alignment horizontal="center" vertical="center" wrapText="1"/>
    </xf>
    <xf numFmtId="0" fontId="27" fillId="6" borderId="42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30" xfId="0" applyNumberFormat="1" applyFont="1" applyFill="1" applyBorder="1" applyAlignment="1">
      <alignment horizontal="center" vertical="center" wrapText="1"/>
    </xf>
    <xf numFmtId="3" fontId="7" fillId="4" borderId="26" xfId="0" applyNumberFormat="1" applyFont="1" applyFill="1" applyBorder="1" applyAlignment="1">
      <alignment horizontal="center" vertical="center" wrapText="1"/>
    </xf>
    <xf numFmtId="166" fontId="0" fillId="9" borderId="31" xfId="1" applyNumberFormat="1" applyFont="1" applyFill="1" applyBorder="1" applyAlignment="1">
      <alignment horizontal="center" vertical="center"/>
    </xf>
    <xf numFmtId="166" fontId="0" fillId="9" borderId="0" xfId="1" applyNumberFormat="1" applyFont="1" applyFill="1" applyBorder="1" applyAlignment="1">
      <alignment horizontal="center" vertical="center"/>
    </xf>
    <xf numFmtId="166" fontId="0" fillId="9" borderId="62" xfId="1" applyNumberFormat="1" applyFont="1" applyFill="1" applyBorder="1" applyAlignment="1">
      <alignment horizontal="center" vertical="center"/>
    </xf>
    <xf numFmtId="166" fontId="13" fillId="3" borderId="41" xfId="0" applyNumberFormat="1" applyFont="1" applyFill="1" applyBorder="1" applyAlignment="1">
      <alignment horizontal="center" vertical="center"/>
    </xf>
    <xf numFmtId="166" fontId="13" fillId="3" borderId="40" xfId="0" applyNumberFormat="1" applyFont="1" applyFill="1" applyBorder="1" applyAlignment="1">
      <alignment horizontal="center" vertical="center"/>
    </xf>
    <xf numFmtId="166" fontId="13" fillId="3" borderId="37" xfId="0" applyNumberFormat="1" applyFont="1" applyFill="1" applyBorder="1" applyAlignment="1">
      <alignment horizontal="center" vertical="center"/>
    </xf>
    <xf numFmtId="166" fontId="13" fillId="3" borderId="47" xfId="0" applyNumberFormat="1" applyFont="1" applyFill="1" applyBorder="1" applyAlignment="1">
      <alignment horizontal="center" vertical="center"/>
    </xf>
    <xf numFmtId="166" fontId="13" fillId="3" borderId="34" xfId="0" applyNumberFormat="1" applyFont="1" applyFill="1" applyBorder="1" applyAlignment="1">
      <alignment horizontal="center" vertical="center"/>
    </xf>
    <xf numFmtId="166" fontId="13" fillId="9" borderId="37" xfId="1" applyNumberFormat="1" applyFont="1" applyFill="1" applyBorder="1" applyAlignment="1">
      <alignment horizontal="center" vertical="center" wrapText="1"/>
    </xf>
    <xf numFmtId="166" fontId="13" fillId="9" borderId="47" xfId="1" applyNumberFormat="1" applyFont="1" applyFill="1" applyBorder="1" applyAlignment="1">
      <alignment horizontal="center" vertical="center" wrapText="1"/>
    </xf>
    <xf numFmtId="166" fontId="13" fillId="9" borderId="34" xfId="1" applyNumberFormat="1" applyFont="1" applyFill="1" applyBorder="1" applyAlignment="1">
      <alignment horizontal="center" vertical="center" wrapText="1"/>
    </xf>
    <xf numFmtId="1" fontId="7" fillId="4" borderId="32" xfId="1" applyNumberFormat="1" applyFont="1" applyFill="1" applyBorder="1" applyAlignment="1">
      <alignment horizontal="center" vertical="center" wrapText="1"/>
    </xf>
    <xf numFmtId="1" fontId="7" fillId="4" borderId="42" xfId="1" applyNumberFormat="1" applyFont="1" applyFill="1" applyBorder="1" applyAlignment="1">
      <alignment horizontal="center" vertical="center"/>
    </xf>
    <xf numFmtId="165" fontId="7" fillId="4" borderId="32" xfId="1" applyNumberFormat="1" applyFont="1" applyFill="1" applyBorder="1" applyAlignment="1">
      <alignment horizontal="center" vertical="center" wrapText="1"/>
    </xf>
    <xf numFmtId="165" fontId="7" fillId="4" borderId="42" xfId="1" applyNumberFormat="1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165" fontId="7" fillId="4" borderId="31" xfId="1" applyNumberFormat="1" applyFont="1" applyFill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left" vertical="center" wrapText="1"/>
    </xf>
    <xf numFmtId="0" fontId="13" fillId="9" borderId="47" xfId="0" applyFont="1" applyFill="1" applyBorder="1" applyAlignment="1">
      <alignment horizontal="left" vertical="center" wrapText="1"/>
    </xf>
    <xf numFmtId="0" fontId="13" fillId="9" borderId="34" xfId="0" applyFont="1" applyFill="1" applyBorder="1" applyAlignment="1">
      <alignment horizontal="left" vertical="center" wrapText="1"/>
    </xf>
    <xf numFmtId="0" fontId="13" fillId="9" borderId="37" xfId="0" applyFont="1" applyFill="1" applyBorder="1" applyAlignment="1">
      <alignment horizontal="left" vertical="center" wrapText="1"/>
    </xf>
    <xf numFmtId="166" fontId="13" fillId="3" borderId="40" xfId="1" applyNumberFormat="1" applyFont="1" applyFill="1" applyBorder="1" applyAlignment="1">
      <alignment horizontal="center" vertical="center" wrapText="1"/>
    </xf>
    <xf numFmtId="166" fontId="13" fillId="3" borderId="52" xfId="0" applyNumberFormat="1" applyFont="1" applyFill="1" applyBorder="1" applyAlignment="1">
      <alignment horizontal="center" vertical="center"/>
    </xf>
    <xf numFmtId="166" fontId="13" fillId="3" borderId="41" xfId="1" applyNumberFormat="1" applyFont="1" applyFill="1" applyBorder="1" applyAlignment="1">
      <alignment horizontal="center" vertical="center" wrapText="1"/>
    </xf>
    <xf numFmtId="166" fontId="13" fillId="9" borderId="32" xfId="1" applyNumberFormat="1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5" fillId="9" borderId="58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left" vertical="center" wrapText="1"/>
    </xf>
    <xf numFmtId="166" fontId="0" fillId="3" borderId="11" xfId="0" applyNumberFormat="1" applyFill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13" fillId="9" borderId="13" xfId="1" applyNumberFormat="1" applyFont="1" applyFill="1" applyBorder="1" applyAlignment="1">
      <alignment horizontal="center" vertical="center" wrapText="1"/>
    </xf>
    <xf numFmtId="166" fontId="13" fillId="9" borderId="9" xfId="1" applyNumberFormat="1" applyFont="1" applyFill="1" applyBorder="1" applyAlignment="1">
      <alignment horizontal="center" vertical="center" wrapText="1"/>
    </xf>
    <xf numFmtId="166" fontId="0" fillId="3" borderId="32" xfId="1" applyNumberFormat="1" applyFont="1" applyFill="1" applyBorder="1" applyAlignment="1">
      <alignment horizontal="center" vertical="center"/>
    </xf>
    <xf numFmtId="166" fontId="0" fillId="3" borderId="47" xfId="1" applyNumberFormat="1" applyFont="1" applyFill="1" applyBorder="1" applyAlignment="1">
      <alignment horizontal="center" vertical="center"/>
    </xf>
    <xf numFmtId="166" fontId="0" fillId="3" borderId="34" xfId="1" applyNumberFormat="1" applyFont="1" applyFill="1" applyBorder="1" applyAlignment="1">
      <alignment horizontal="center" vertical="center"/>
    </xf>
    <xf numFmtId="166" fontId="5" fillId="9" borderId="27" xfId="1" applyNumberFormat="1" applyFont="1" applyFill="1" applyBorder="1" applyAlignment="1">
      <alignment horizontal="center" vertical="center" wrapText="1"/>
    </xf>
    <xf numFmtId="166" fontId="5" fillId="9" borderId="61" xfId="1" applyNumberFormat="1" applyFont="1" applyFill="1" applyBorder="1" applyAlignment="1">
      <alignment horizontal="center" vertical="center" wrapText="1"/>
    </xf>
    <xf numFmtId="166" fontId="5" fillId="9" borderId="59" xfId="1" applyNumberFormat="1" applyFont="1" applyFill="1" applyBorder="1" applyAlignment="1">
      <alignment horizontal="center" vertical="center" wrapText="1"/>
    </xf>
    <xf numFmtId="166" fontId="5" fillId="9" borderId="12" xfId="1" applyNumberFormat="1" applyFont="1" applyFill="1" applyBorder="1" applyAlignment="1">
      <alignment horizontal="center" vertical="center" wrapText="1"/>
    </xf>
    <xf numFmtId="166" fontId="0" fillId="3" borderId="35" xfId="1" applyNumberFormat="1" applyFont="1" applyFill="1" applyBorder="1" applyAlignment="1">
      <alignment horizontal="center" vertical="center"/>
    </xf>
    <xf numFmtId="166" fontId="0" fillId="3" borderId="36" xfId="1" applyNumberFormat="1" applyFont="1" applyFill="1" applyBorder="1" applyAlignment="1">
      <alignment horizontal="center" vertical="center"/>
    </xf>
    <xf numFmtId="0" fontId="5" fillId="9" borderId="37" xfId="0" applyFont="1" applyFill="1" applyBorder="1" applyAlignment="1">
      <alignment horizontal="left" vertical="center" wrapText="1"/>
    </xf>
    <xf numFmtId="0" fontId="5" fillId="9" borderId="34" xfId="0" applyFont="1" applyFill="1" applyBorder="1" applyAlignment="1">
      <alignment horizontal="left" vertical="center" wrapText="1"/>
    </xf>
    <xf numFmtId="166" fontId="5" fillId="3" borderId="65" xfId="1" applyNumberFormat="1" applyFont="1" applyFill="1" applyBorder="1" applyAlignment="1">
      <alignment horizontal="center" vertical="center" wrapText="1"/>
    </xf>
    <xf numFmtId="166" fontId="5" fillId="9" borderId="63" xfId="1" applyNumberFormat="1" applyFont="1" applyFill="1" applyBorder="1" applyAlignment="1">
      <alignment horizontal="center" vertical="center" wrapText="1"/>
    </xf>
    <xf numFmtId="166" fontId="5" fillId="9" borderId="62" xfId="1" applyNumberFormat="1" applyFont="1" applyFill="1" applyBorder="1" applyAlignment="1">
      <alignment horizontal="center" vertical="center" wrapText="1"/>
    </xf>
    <xf numFmtId="166" fontId="0" fillId="3" borderId="37" xfId="1" applyNumberFormat="1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left" vertical="center" wrapText="1"/>
    </xf>
    <xf numFmtId="166" fontId="5" fillId="3" borderId="64" xfId="1" applyNumberFormat="1" applyFont="1" applyFill="1" applyBorder="1" applyAlignment="1">
      <alignment horizontal="center" vertical="center" wrapText="1"/>
    </xf>
    <xf numFmtId="166" fontId="13" fillId="3" borderId="32" xfId="0" applyNumberFormat="1" applyFont="1" applyFill="1" applyBorder="1" applyAlignment="1">
      <alignment horizontal="center" vertical="center"/>
    </xf>
    <xf numFmtId="166" fontId="13" fillId="3" borderId="35" xfId="0" applyNumberFormat="1" applyFont="1" applyFill="1" applyBorder="1" applyAlignment="1">
      <alignment horizontal="center" vertical="center"/>
    </xf>
    <xf numFmtId="166" fontId="13" fillId="3" borderId="36" xfId="0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horizontal="left" vertical="center" wrapText="1"/>
    </xf>
    <xf numFmtId="166" fontId="5" fillId="3" borderId="3" xfId="1" applyNumberFormat="1" applyFont="1" applyFill="1" applyBorder="1" applyAlignment="1">
      <alignment horizontal="center" vertical="center" wrapText="1"/>
    </xf>
    <xf numFmtId="166" fontId="5" fillId="3" borderId="6" xfId="1" applyNumberFormat="1" applyFont="1" applyFill="1" applyBorder="1" applyAlignment="1">
      <alignment horizontal="center" vertical="center" wrapText="1"/>
    </xf>
    <xf numFmtId="166" fontId="13" fillId="3" borderId="11" xfId="1" applyNumberFormat="1" applyFont="1" applyFill="1" applyBorder="1" applyAlignment="1">
      <alignment horizontal="center" vertical="center"/>
    </xf>
    <xf numFmtId="166" fontId="13" fillId="3" borderId="6" xfId="1" applyNumberFormat="1" applyFont="1" applyFill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7A595"/>
      <color rgb="FF9B0D2B"/>
      <color rgb="FFE5E5E5"/>
      <color rgb="FF5D79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8996-24B6-4D13-971B-0AEB5354E14C}">
  <dimension ref="A1:AA66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3"/>
  </cols>
  <sheetData>
    <row r="1" spans="1:27" ht="21" customHeight="1" x14ac:dyDescent="0.25">
      <c r="A1" s="435" t="s">
        <v>187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</row>
    <row r="2" spans="1:27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1:27" s="82" customFormat="1" x14ac:dyDescent="0.25">
      <c r="A3" s="437" t="s">
        <v>138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221"/>
      <c r="S3" s="221"/>
      <c r="T3" s="221"/>
      <c r="U3" s="221"/>
      <c r="V3" s="221"/>
      <c r="W3" s="221"/>
      <c r="X3" s="221"/>
      <c r="Y3" s="221"/>
      <c r="Z3" s="221"/>
      <c r="AA3" s="221"/>
    </row>
    <row r="4" spans="1:27" x14ac:dyDescent="0.25">
      <c r="A4" s="219" t="s">
        <v>120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</row>
    <row r="5" spans="1:27" x14ac:dyDescent="0.25">
      <c r="A5" s="219" t="s">
        <v>139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</row>
    <row r="6" spans="1:27" x14ac:dyDescent="0.25">
      <c r="A6" s="219" t="s">
        <v>161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</row>
    <row r="7" spans="1:27" x14ac:dyDescent="0.25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</row>
    <row r="8" spans="1:27" x14ac:dyDescent="0.25">
      <c r="A8" s="439" t="s">
        <v>140</v>
      </c>
      <c r="B8" s="439"/>
      <c r="C8" s="439"/>
      <c r="D8" s="439"/>
      <c r="E8" s="225"/>
      <c r="F8" s="225"/>
      <c r="G8" s="225"/>
      <c r="H8" s="225"/>
      <c r="I8" s="225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</row>
    <row r="9" spans="1:27" x14ac:dyDescent="0.25">
      <c r="A9" s="205" t="s">
        <v>149</v>
      </c>
      <c r="B9" s="205"/>
      <c r="C9" s="205"/>
      <c r="D9" s="205"/>
      <c r="E9" s="205"/>
      <c r="F9" s="205"/>
      <c r="G9" s="205"/>
      <c r="H9" s="205"/>
      <c r="I9" s="205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</row>
    <row r="10" spans="1:27" ht="15" customHeight="1" x14ac:dyDescent="0.25">
      <c r="A10" s="226" t="s">
        <v>150</v>
      </c>
      <c r="B10" s="226"/>
      <c r="C10" s="226"/>
      <c r="D10" s="226"/>
      <c r="E10" s="226"/>
      <c r="F10" s="226"/>
      <c r="G10" s="226"/>
      <c r="H10" s="226"/>
      <c r="I10" s="226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</row>
    <row r="11" spans="1:27" x14ac:dyDescent="0.25">
      <c r="A11" s="205" t="s">
        <v>153</v>
      </c>
      <c r="B11" s="205"/>
      <c r="C11" s="205"/>
      <c r="D11" s="205"/>
      <c r="E11" s="205"/>
      <c r="F11" s="205"/>
      <c r="G11" s="205"/>
      <c r="H11" s="205"/>
      <c r="I11" s="205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</row>
    <row r="12" spans="1:27" x14ac:dyDescent="0.25">
      <c r="A12" s="205"/>
      <c r="B12" s="225"/>
      <c r="C12" s="225"/>
      <c r="D12" s="225"/>
      <c r="E12" s="225"/>
      <c r="F12" s="225"/>
      <c r="G12" s="225"/>
      <c r="H12" s="225"/>
      <c r="I12" s="225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</row>
    <row r="13" spans="1:27" s="82" customFormat="1" ht="15" customHeight="1" x14ac:dyDescent="0.25">
      <c r="A13" s="437" t="s">
        <v>141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221"/>
      <c r="S13" s="221"/>
      <c r="T13" s="221"/>
      <c r="U13" s="221"/>
      <c r="V13" s="221"/>
      <c r="W13" s="221"/>
      <c r="X13" s="221"/>
      <c r="Y13" s="221"/>
      <c r="Z13" s="221"/>
      <c r="AA13" s="221"/>
    </row>
    <row r="14" spans="1:27" ht="15" customHeight="1" x14ac:dyDescent="0.25">
      <c r="A14" s="219" t="s">
        <v>146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</row>
    <row r="15" spans="1:27" x14ac:dyDescent="0.25">
      <c r="A15" s="219" t="s">
        <v>95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</row>
    <row r="16" spans="1:27" x14ac:dyDescent="0.25">
      <c r="A16" s="219" t="s">
        <v>147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</row>
    <row r="17" spans="1:27" x14ac:dyDescent="0.25">
      <c r="A17" s="219" t="s">
        <v>121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</row>
    <row r="18" spans="1:27" x14ac:dyDescent="0.25">
      <c r="A18" s="220" t="s">
        <v>87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</row>
    <row r="19" spans="1:27" x14ac:dyDescent="0.25">
      <c r="A19" s="219" t="s">
        <v>85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</row>
    <row r="20" spans="1:27" x14ac:dyDescent="0.25">
      <c r="A20" s="219" t="s">
        <v>86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</row>
    <row r="21" spans="1:27" x14ac:dyDescent="0.25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</row>
    <row r="22" spans="1:27" x14ac:dyDescent="0.25">
      <c r="A22" s="219" t="s">
        <v>122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</row>
    <row r="23" spans="1:27" x14ac:dyDescent="0.25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</row>
    <row r="24" spans="1:27" x14ac:dyDescent="0.25">
      <c r="A24" s="224" t="s">
        <v>148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</row>
    <row r="26" spans="1:27" s="82" customFormat="1" x14ac:dyDescent="0.25">
      <c r="A26" s="437" t="s">
        <v>142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221"/>
      <c r="S26" s="221"/>
      <c r="T26" s="221"/>
      <c r="U26" s="221"/>
      <c r="V26" s="221"/>
      <c r="W26" s="221"/>
      <c r="X26" s="221"/>
      <c r="Y26" s="221"/>
      <c r="Z26" s="221"/>
      <c r="AA26" s="221"/>
    </row>
    <row r="27" spans="1:27" s="223" customFormat="1" x14ac:dyDescent="0.25">
      <c r="A27" s="434" t="s">
        <v>143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4"/>
      <c r="R27" s="434"/>
      <c r="S27" s="222"/>
      <c r="T27" s="222"/>
      <c r="U27" s="222"/>
      <c r="V27" s="222"/>
      <c r="W27" s="222"/>
      <c r="X27" s="222"/>
      <c r="Y27" s="222"/>
      <c r="Z27" s="222"/>
      <c r="AA27" s="222"/>
    </row>
    <row r="28" spans="1:27" x14ac:dyDescent="0.25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</row>
    <row r="29" spans="1:27" x14ac:dyDescent="0.25">
      <c r="A29" s="219" t="s">
        <v>145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</row>
    <row r="30" spans="1:27" x14ac:dyDescent="0.25">
      <c r="A30" s="219" t="s">
        <v>144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</row>
    <row r="31" spans="1:27" x14ac:dyDescent="0.25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</row>
    <row r="32" spans="1:27" x14ac:dyDescent="0.25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</row>
    <row r="33" spans="1:27" x14ac:dyDescent="0.25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</row>
    <row r="34" spans="1:27" x14ac:dyDescent="0.25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</row>
    <row r="35" spans="1:27" x14ac:dyDescent="0.25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</row>
    <row r="36" spans="1:27" x14ac:dyDescent="0.25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</row>
    <row r="37" spans="1:27" x14ac:dyDescent="0.25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</row>
    <row r="38" spans="1:27" x14ac:dyDescent="0.25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</row>
    <row r="39" spans="1:27" x14ac:dyDescent="0.25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</row>
    <row r="40" spans="1:27" x14ac:dyDescent="0.25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</row>
    <row r="41" spans="1:27" x14ac:dyDescent="0.25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</row>
    <row r="42" spans="1:27" x14ac:dyDescent="0.25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</row>
    <row r="43" spans="1:27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</row>
    <row r="44" spans="1:27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</row>
    <row r="45" spans="1:27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</row>
    <row r="46" spans="1:27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</row>
    <row r="47" spans="1:27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</row>
    <row r="48" spans="1:27" x14ac:dyDescent="0.25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</row>
    <row r="49" spans="1:27" x14ac:dyDescent="0.25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</row>
    <row r="50" spans="1:27" x14ac:dyDescent="0.25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</row>
    <row r="51" spans="1:27" x14ac:dyDescent="0.25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</row>
    <row r="52" spans="1:27" x14ac:dyDescent="0.25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</row>
    <row r="53" spans="1:27" x14ac:dyDescent="0.25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</row>
    <row r="54" spans="1:27" x14ac:dyDescent="0.25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</row>
    <row r="55" spans="1:27" x14ac:dyDescent="0.25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</row>
    <row r="56" spans="1:27" x14ac:dyDescent="0.25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</row>
    <row r="57" spans="1:27" x14ac:dyDescent="0.25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</row>
    <row r="58" spans="1:27" x14ac:dyDescent="0.25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</row>
    <row r="59" spans="1:27" x14ac:dyDescent="0.25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</row>
    <row r="60" spans="1:27" x14ac:dyDescent="0.25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</row>
    <row r="61" spans="1:27" x14ac:dyDescent="0.25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</row>
    <row r="62" spans="1:27" x14ac:dyDescent="0.25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</row>
    <row r="63" spans="1:27" x14ac:dyDescent="0.25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</row>
    <row r="64" spans="1:27" x14ac:dyDescent="0.25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</row>
    <row r="65" spans="1:27" x14ac:dyDescent="0.25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</row>
    <row r="66" spans="1:27" x14ac:dyDescent="0.25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</row>
  </sheetData>
  <mergeCells count="6">
    <mergeCell ref="A27:R27"/>
    <mergeCell ref="A1:K1"/>
    <mergeCell ref="A26:Q26"/>
    <mergeCell ref="A3:Q3"/>
    <mergeCell ref="A13:Q13"/>
    <mergeCell ref="A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B89E-AA52-45E7-9BC4-DDB5794D2D19}">
  <dimension ref="B2:R50"/>
  <sheetViews>
    <sheetView zoomScale="85" zoomScaleNormal="85" workbookViewId="0">
      <selection activeCell="J4" sqref="J4:R8"/>
    </sheetView>
  </sheetViews>
  <sheetFormatPr defaultColWidth="8.85546875" defaultRowHeight="15" x14ac:dyDescent="0.25"/>
  <cols>
    <col min="1" max="1" width="2.5703125" style="3" customWidth="1"/>
    <col min="2" max="2" width="46.42578125" style="3" customWidth="1"/>
    <col min="3" max="3" width="21" style="3" bestFit="1" customWidth="1"/>
    <col min="4" max="4" width="35.42578125" style="3" customWidth="1"/>
    <col min="5" max="5" width="16.5703125" style="3" bestFit="1" customWidth="1"/>
    <col min="6" max="6" width="14.5703125" style="3" bestFit="1" customWidth="1"/>
    <col min="7" max="7" width="17.5703125" style="3" customWidth="1"/>
    <col min="8" max="8" width="22.5703125" style="3" customWidth="1"/>
    <col min="9" max="9" width="4" style="3" customWidth="1"/>
    <col min="10" max="10" width="19.5703125" style="3" customWidth="1"/>
    <col min="11" max="17" width="8.85546875" style="3"/>
    <col min="18" max="18" width="10.5703125" style="3" customWidth="1"/>
    <col min="19" max="16384" width="8.85546875" style="3"/>
  </cols>
  <sheetData>
    <row r="2" spans="2:18" ht="18.75" x14ac:dyDescent="0.25">
      <c r="B2" s="167" t="s">
        <v>1</v>
      </c>
    </row>
    <row r="3" spans="2:18" ht="21.75" customHeight="1" thickBot="1" x14ac:dyDescent="0.3">
      <c r="B3" s="445" t="s">
        <v>162</v>
      </c>
      <c r="C3" s="446"/>
      <c r="D3" s="443" t="s">
        <v>163</v>
      </c>
      <c r="E3" s="447" t="s">
        <v>151</v>
      </c>
      <c r="F3" s="449" t="s">
        <v>152</v>
      </c>
      <c r="G3" s="443" t="s">
        <v>126</v>
      </c>
      <c r="H3" s="443" t="s">
        <v>127</v>
      </c>
    </row>
    <row r="4" spans="2:18" ht="18.75" x14ac:dyDescent="0.3">
      <c r="B4" s="78" t="s">
        <v>124</v>
      </c>
      <c r="C4" s="77" t="s">
        <v>125</v>
      </c>
      <c r="D4" s="444"/>
      <c r="E4" s="448"/>
      <c r="F4" s="450"/>
      <c r="G4" s="444"/>
      <c r="H4" s="444"/>
      <c r="J4" s="90" t="s">
        <v>16</v>
      </c>
      <c r="K4" s="91"/>
      <c r="L4" s="91"/>
      <c r="M4" s="91"/>
      <c r="N4" s="91"/>
      <c r="O4" s="91"/>
      <c r="P4" s="91"/>
      <c r="Q4" s="91"/>
      <c r="R4" s="92"/>
    </row>
    <row r="5" spans="2:18" ht="15.75" x14ac:dyDescent="0.25">
      <c r="B5" s="151" t="s">
        <v>132</v>
      </c>
      <c r="C5" s="151"/>
      <c r="D5" s="152"/>
      <c r="E5" s="153"/>
      <c r="F5" s="154"/>
      <c r="G5" s="143">
        <f>SUM(E5:F5)</f>
        <v>0</v>
      </c>
      <c r="H5" s="144">
        <f>G5*$C18</f>
        <v>0</v>
      </c>
      <c r="J5" s="93" t="s">
        <v>149</v>
      </c>
      <c r="K5" s="47"/>
      <c r="L5" s="47"/>
      <c r="M5" s="47"/>
      <c r="N5" s="47"/>
      <c r="O5" s="47"/>
      <c r="P5" s="47"/>
      <c r="Q5" s="47"/>
      <c r="R5" s="94"/>
    </row>
    <row r="6" spans="2:18" ht="15.75" customHeight="1" x14ac:dyDescent="0.25">
      <c r="B6" s="155" t="s">
        <v>132</v>
      </c>
      <c r="C6" s="155"/>
      <c r="D6" s="156"/>
      <c r="E6" s="157"/>
      <c r="F6" s="158"/>
      <c r="G6" s="145">
        <f>SUM(E6:F6)</f>
        <v>0</v>
      </c>
      <c r="H6" s="146">
        <f>G6*$C18</f>
        <v>0</v>
      </c>
      <c r="J6" s="440" t="s">
        <v>150</v>
      </c>
      <c r="K6" s="441"/>
      <c r="L6" s="441"/>
      <c r="M6" s="441"/>
      <c r="N6" s="441"/>
      <c r="O6" s="441"/>
      <c r="P6" s="441"/>
      <c r="Q6" s="441"/>
      <c r="R6" s="442"/>
    </row>
    <row r="7" spans="2:18" ht="15.75" customHeight="1" x14ac:dyDescent="0.25">
      <c r="B7" s="155" t="s">
        <v>132</v>
      </c>
      <c r="C7" s="155"/>
      <c r="D7" s="159"/>
      <c r="E7" s="160"/>
      <c r="F7" s="161"/>
      <c r="G7" s="147">
        <f>SUM(E7:F7)</f>
        <v>0</v>
      </c>
      <c r="H7" s="148">
        <f>G7*C18</f>
        <v>0</v>
      </c>
      <c r="J7" s="440"/>
      <c r="K7" s="441"/>
      <c r="L7" s="441"/>
      <c r="M7" s="441"/>
      <c r="N7" s="441"/>
      <c r="O7" s="441"/>
      <c r="P7" s="441"/>
      <c r="Q7" s="441"/>
      <c r="R7" s="442"/>
    </row>
    <row r="8" spans="2:18" ht="16.5" thickBot="1" x14ac:dyDescent="0.3">
      <c r="B8" s="155" t="s">
        <v>132</v>
      </c>
      <c r="C8" s="155"/>
      <c r="D8" s="159"/>
      <c r="E8" s="160"/>
      <c r="F8" s="161"/>
      <c r="G8" s="147">
        <f t="shared" ref="G8:G17" si="0">SUM(E8:F8)</f>
        <v>0</v>
      </c>
      <c r="H8" s="148">
        <f>G8*C18</f>
        <v>0</v>
      </c>
      <c r="J8" s="95" t="s">
        <v>153</v>
      </c>
      <c r="K8" s="29"/>
      <c r="L8" s="29"/>
      <c r="M8" s="29"/>
      <c r="N8" s="29"/>
      <c r="O8" s="29"/>
      <c r="P8" s="29"/>
      <c r="Q8" s="29"/>
      <c r="R8" s="96"/>
    </row>
    <row r="9" spans="2:18" x14ac:dyDescent="0.25">
      <c r="B9" s="155" t="s">
        <v>132</v>
      </c>
      <c r="C9" s="155"/>
      <c r="D9" s="159"/>
      <c r="E9" s="160"/>
      <c r="F9" s="161"/>
      <c r="G9" s="147">
        <f t="shared" si="0"/>
        <v>0</v>
      </c>
      <c r="H9" s="148">
        <f>G9*C18</f>
        <v>0</v>
      </c>
    </row>
    <row r="10" spans="2:18" x14ac:dyDescent="0.25">
      <c r="B10" s="155" t="s">
        <v>132</v>
      </c>
      <c r="C10" s="155"/>
      <c r="D10" s="159"/>
      <c r="E10" s="160"/>
      <c r="F10" s="161"/>
      <c r="G10" s="147">
        <f t="shared" si="0"/>
        <v>0</v>
      </c>
      <c r="H10" s="148">
        <f>G10*C18</f>
        <v>0</v>
      </c>
    </row>
    <row r="11" spans="2:18" x14ac:dyDescent="0.25">
      <c r="B11" s="155" t="s">
        <v>132</v>
      </c>
      <c r="C11" s="155"/>
      <c r="D11" s="159"/>
      <c r="E11" s="160"/>
      <c r="F11" s="161"/>
      <c r="G11" s="147">
        <f t="shared" si="0"/>
        <v>0</v>
      </c>
      <c r="H11" s="148">
        <f>G11*C18</f>
        <v>0</v>
      </c>
    </row>
    <row r="12" spans="2:18" x14ac:dyDescent="0.25">
      <c r="B12" s="155" t="s">
        <v>132</v>
      </c>
      <c r="C12" s="155"/>
      <c r="D12" s="162"/>
      <c r="E12" s="157"/>
      <c r="F12" s="158"/>
      <c r="G12" s="145">
        <f t="shared" si="0"/>
        <v>0</v>
      </c>
      <c r="H12" s="146">
        <f>G12*C18</f>
        <v>0</v>
      </c>
    </row>
    <row r="13" spans="2:18" x14ac:dyDescent="0.25">
      <c r="B13" s="155" t="s">
        <v>132</v>
      </c>
      <c r="C13" s="155"/>
      <c r="D13" s="162"/>
      <c r="E13" s="157"/>
      <c r="F13" s="158"/>
      <c r="G13" s="145">
        <f t="shared" si="0"/>
        <v>0</v>
      </c>
      <c r="H13" s="146">
        <f>G13*C18</f>
        <v>0</v>
      </c>
    </row>
    <row r="14" spans="2:18" x14ac:dyDescent="0.25">
      <c r="B14" s="155" t="s">
        <v>132</v>
      </c>
      <c r="C14" s="155"/>
      <c r="D14" s="162"/>
      <c r="E14" s="157"/>
      <c r="F14" s="158"/>
      <c r="G14" s="145">
        <f>SUM(E14:F14)</f>
        <v>0</v>
      </c>
      <c r="H14" s="146">
        <f>G14*C18</f>
        <v>0</v>
      </c>
    </row>
    <row r="15" spans="2:18" x14ac:dyDescent="0.25">
      <c r="B15" s="155" t="s">
        <v>132</v>
      </c>
      <c r="C15" s="155"/>
      <c r="D15" s="162"/>
      <c r="E15" s="157"/>
      <c r="F15" s="158"/>
      <c r="G15" s="145">
        <f t="shared" si="0"/>
        <v>0</v>
      </c>
      <c r="H15" s="146">
        <f>G15*C18</f>
        <v>0</v>
      </c>
    </row>
    <row r="16" spans="2:18" x14ac:dyDescent="0.25">
      <c r="B16" s="155" t="s">
        <v>132</v>
      </c>
      <c r="C16" s="155"/>
      <c r="D16" s="162"/>
      <c r="E16" s="157"/>
      <c r="F16" s="158"/>
      <c r="G16" s="145">
        <f t="shared" si="0"/>
        <v>0</v>
      </c>
      <c r="H16" s="146">
        <f>G16*C18</f>
        <v>0</v>
      </c>
    </row>
    <row r="17" spans="2:8" x14ac:dyDescent="0.25">
      <c r="B17" s="163" t="s">
        <v>132</v>
      </c>
      <c r="C17" s="163"/>
      <c r="D17" s="164"/>
      <c r="E17" s="165"/>
      <c r="F17" s="166"/>
      <c r="G17" s="149">
        <f t="shared" si="0"/>
        <v>0</v>
      </c>
      <c r="H17" s="150">
        <f>G17*C18</f>
        <v>0</v>
      </c>
    </row>
    <row r="18" spans="2:8" x14ac:dyDescent="0.25">
      <c r="B18" s="78" t="s">
        <v>2</v>
      </c>
      <c r="C18" s="232">
        <v>7.4</v>
      </c>
      <c r="D18" s="79"/>
      <c r="E18" s="47"/>
      <c r="F18" s="47"/>
      <c r="G18" s="47"/>
      <c r="H18" s="47"/>
    </row>
    <row r="19" spans="2:8" ht="10.5" customHeight="1" x14ac:dyDescent="0.25"/>
    <row r="20" spans="2:8" s="82" customFormat="1" ht="10.5" customHeight="1" x14ac:dyDescent="0.25"/>
    <row r="21" spans="2:8" ht="10.5" customHeight="1" x14ac:dyDescent="0.25"/>
    <row r="22" spans="2:8" ht="18.75" x14ac:dyDescent="0.25">
      <c r="B22" s="168" t="s">
        <v>128</v>
      </c>
    </row>
    <row r="23" spans="2:8" x14ac:dyDescent="0.25">
      <c r="B23" s="83" t="s">
        <v>3</v>
      </c>
      <c r="C23" s="454" t="s">
        <v>4</v>
      </c>
      <c r="D23" s="455"/>
      <c r="E23" s="456"/>
      <c r="F23" s="84" t="s">
        <v>5</v>
      </c>
      <c r="G23" s="80"/>
    </row>
    <row r="24" spans="2:8" x14ac:dyDescent="0.25">
      <c r="B24" s="169" t="s">
        <v>6</v>
      </c>
      <c r="C24" s="457" t="s">
        <v>157</v>
      </c>
      <c r="D24" s="458"/>
      <c r="E24" s="459"/>
      <c r="F24" s="170">
        <v>0</v>
      </c>
      <c r="G24" s="81"/>
    </row>
    <row r="25" spans="2:8" x14ac:dyDescent="0.25">
      <c r="B25" s="169" t="s">
        <v>7</v>
      </c>
      <c r="C25" s="451" t="s">
        <v>154</v>
      </c>
      <c r="D25" s="452"/>
      <c r="E25" s="453"/>
      <c r="F25" s="170">
        <v>0</v>
      </c>
      <c r="G25" s="81"/>
    </row>
    <row r="26" spans="2:8" x14ac:dyDescent="0.25">
      <c r="B26" s="171" t="s">
        <v>129</v>
      </c>
      <c r="C26" s="451" t="s">
        <v>155</v>
      </c>
      <c r="D26" s="452"/>
      <c r="E26" s="453"/>
      <c r="F26" s="170">
        <v>0</v>
      </c>
      <c r="G26" s="81"/>
    </row>
    <row r="27" spans="2:8" x14ac:dyDescent="0.25">
      <c r="B27" s="169" t="s">
        <v>8</v>
      </c>
      <c r="C27" s="451" t="s">
        <v>156</v>
      </c>
      <c r="D27" s="452"/>
      <c r="E27" s="453"/>
      <c r="F27" s="170">
        <v>0</v>
      </c>
      <c r="G27" s="81"/>
    </row>
    <row r="28" spans="2:8" x14ac:dyDescent="0.25">
      <c r="B28" s="169" t="s">
        <v>9</v>
      </c>
      <c r="C28" s="451" t="s">
        <v>133</v>
      </c>
      <c r="D28" s="452"/>
      <c r="E28" s="453"/>
      <c r="F28" s="170">
        <v>0</v>
      </c>
      <c r="G28" s="81"/>
    </row>
    <row r="29" spans="2:8" x14ac:dyDescent="0.25">
      <c r="B29" s="169" t="s">
        <v>10</v>
      </c>
      <c r="C29" s="451"/>
      <c r="D29" s="452"/>
      <c r="E29" s="453"/>
      <c r="F29" s="170">
        <v>0</v>
      </c>
      <c r="G29" s="81"/>
    </row>
    <row r="30" spans="2:8" x14ac:dyDescent="0.25">
      <c r="B30" s="169" t="s">
        <v>11</v>
      </c>
      <c r="C30" s="451"/>
      <c r="D30" s="452"/>
      <c r="E30" s="453"/>
      <c r="F30" s="170">
        <v>0</v>
      </c>
      <c r="G30" s="81"/>
    </row>
    <row r="31" spans="2:8" x14ac:dyDescent="0.25">
      <c r="B31" s="169" t="s">
        <v>12</v>
      </c>
      <c r="C31" s="451"/>
      <c r="D31" s="452"/>
      <c r="E31" s="453"/>
      <c r="F31" s="170">
        <v>0</v>
      </c>
      <c r="G31" s="81"/>
    </row>
    <row r="32" spans="2:8" x14ac:dyDescent="0.25">
      <c r="B32" s="169" t="s">
        <v>165</v>
      </c>
      <c r="C32" s="451" t="s">
        <v>164</v>
      </c>
      <c r="D32" s="452"/>
      <c r="E32" s="453"/>
      <c r="F32" s="170">
        <v>0</v>
      </c>
      <c r="G32" s="81"/>
    </row>
    <row r="33" spans="2:7" x14ac:dyDescent="0.25">
      <c r="B33" s="169" t="s">
        <v>166</v>
      </c>
      <c r="C33" s="451" t="s">
        <v>164</v>
      </c>
      <c r="D33" s="452"/>
      <c r="E33" s="453"/>
      <c r="F33" s="170">
        <v>0</v>
      </c>
      <c r="G33" s="81"/>
    </row>
    <row r="34" spans="2:7" x14ac:dyDescent="0.25">
      <c r="B34" s="169" t="s">
        <v>158</v>
      </c>
      <c r="C34" s="172"/>
      <c r="D34" s="173"/>
      <c r="E34" s="174"/>
      <c r="F34" s="170"/>
      <c r="G34" s="81"/>
    </row>
    <row r="35" spans="2:7" ht="15.75" thickBot="1" x14ac:dyDescent="0.3">
      <c r="B35" s="175"/>
      <c r="C35" s="176"/>
      <c r="D35" s="177"/>
      <c r="E35" s="178"/>
      <c r="F35" s="179"/>
      <c r="G35" s="81"/>
    </row>
    <row r="36" spans="2:7" ht="21" x14ac:dyDescent="0.35">
      <c r="B36" s="30"/>
    </row>
    <row r="37" spans="2:7" ht="45" x14ac:dyDescent="0.25">
      <c r="B37" s="87" t="s">
        <v>13</v>
      </c>
      <c r="C37" s="76" t="s">
        <v>131</v>
      </c>
      <c r="D37" s="88" t="s">
        <v>167</v>
      </c>
      <c r="E37" s="76" t="s">
        <v>14</v>
      </c>
      <c r="F37" s="77" t="s">
        <v>15</v>
      </c>
    </row>
    <row r="38" spans="2:7" x14ac:dyDescent="0.25">
      <c r="B38" s="180" t="s">
        <v>159</v>
      </c>
      <c r="C38" s="181"/>
      <c r="D38" s="182"/>
      <c r="E38" s="183"/>
      <c r="F38" s="233">
        <f>SUM(C38:E38)</f>
        <v>0</v>
      </c>
    </row>
    <row r="39" spans="2:7" x14ac:dyDescent="0.25">
      <c r="B39" s="180" t="s">
        <v>159</v>
      </c>
      <c r="C39" s="186"/>
      <c r="D39" s="187"/>
      <c r="E39" s="188"/>
      <c r="F39" s="143">
        <f>SUM(C39:E39)</f>
        <v>0</v>
      </c>
    </row>
    <row r="40" spans="2:7" x14ac:dyDescent="0.25">
      <c r="B40" s="180" t="s">
        <v>159</v>
      </c>
      <c r="C40" s="181"/>
      <c r="D40" s="182"/>
      <c r="E40" s="183"/>
      <c r="F40" s="233">
        <f>SUM(C40:E40)</f>
        <v>0</v>
      </c>
    </row>
    <row r="41" spans="2:7" x14ac:dyDescent="0.25">
      <c r="B41" s="180" t="s">
        <v>159</v>
      </c>
      <c r="C41" s="190"/>
      <c r="D41" s="191"/>
      <c r="E41" s="192"/>
      <c r="F41" s="149">
        <f>SUM(C41:E41)</f>
        <v>0</v>
      </c>
    </row>
    <row r="42" spans="2:7" ht="15.75" x14ac:dyDescent="0.25">
      <c r="B42" s="28"/>
    </row>
    <row r="43" spans="2:7" s="82" customFormat="1" ht="15.75" x14ac:dyDescent="0.25">
      <c r="B43" s="89"/>
    </row>
    <row r="44" spans="2:7" ht="15.75" x14ac:dyDescent="0.25">
      <c r="B44" s="28"/>
    </row>
    <row r="45" spans="2:7" ht="18.75" x14ac:dyDescent="0.25">
      <c r="B45" s="167" t="s">
        <v>130</v>
      </c>
    </row>
    <row r="46" spans="2:7" x14ac:dyDescent="0.25">
      <c r="B46" s="85" t="s">
        <v>17</v>
      </c>
      <c r="C46" s="86" t="s">
        <v>61</v>
      </c>
    </row>
    <row r="47" spans="2:7" x14ac:dyDescent="0.25">
      <c r="B47" s="185" t="s">
        <v>160</v>
      </c>
      <c r="C47" s="193">
        <v>0</v>
      </c>
    </row>
    <row r="48" spans="2:7" x14ac:dyDescent="0.25">
      <c r="B48" s="185" t="s">
        <v>160</v>
      </c>
      <c r="C48" s="189">
        <v>0</v>
      </c>
    </row>
    <row r="49" spans="2:3" x14ac:dyDescent="0.25">
      <c r="B49" s="185" t="s">
        <v>160</v>
      </c>
      <c r="C49" s="184">
        <v>0</v>
      </c>
    </row>
    <row r="50" spans="2:3" x14ac:dyDescent="0.25">
      <c r="B50" s="185"/>
      <c r="C50" s="193"/>
    </row>
  </sheetData>
  <mergeCells count="18">
    <mergeCell ref="C33:E33"/>
    <mergeCell ref="C27:E27"/>
    <mergeCell ref="C23:E23"/>
    <mergeCell ref="C24:E24"/>
    <mergeCell ref="C25:E25"/>
    <mergeCell ref="C26:E26"/>
    <mergeCell ref="C32:E32"/>
    <mergeCell ref="C28:E28"/>
    <mergeCell ref="C29:E29"/>
    <mergeCell ref="C30:E30"/>
    <mergeCell ref="C31:E31"/>
    <mergeCell ref="J6:R7"/>
    <mergeCell ref="H3:H4"/>
    <mergeCell ref="B3:C3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32B5-89DC-4D41-A9CF-56168B8E68D5}">
  <sheetPr>
    <pageSetUpPr fitToPage="1"/>
  </sheetPr>
  <dimension ref="B1:I54"/>
  <sheetViews>
    <sheetView zoomScaleNormal="100" workbookViewId="0">
      <pane ySplit="11" topLeftCell="A12" activePane="bottomLeft" state="frozen"/>
      <selection pane="bottomLeft" activeCell="M40" sqref="M40"/>
    </sheetView>
  </sheetViews>
  <sheetFormatPr defaultColWidth="8.85546875" defaultRowHeight="15" x14ac:dyDescent="0.25"/>
  <cols>
    <col min="1" max="1" width="2.42578125" style="3" customWidth="1"/>
    <col min="2" max="2" width="46.42578125" style="3" bestFit="1" customWidth="1"/>
    <col min="3" max="7" width="13.42578125" style="3" customWidth="1"/>
    <col min="8" max="8" width="12.5703125" style="66" bestFit="1" customWidth="1"/>
    <col min="9" max="9" width="15.42578125" style="3" bestFit="1" customWidth="1"/>
    <col min="10" max="16384" width="8.85546875" style="3"/>
  </cols>
  <sheetData>
    <row r="1" spans="2:9" ht="15" customHeight="1" x14ac:dyDescent="0.25">
      <c r="B1" s="468" t="s">
        <v>173</v>
      </c>
      <c r="C1" s="469"/>
      <c r="D1" s="469"/>
      <c r="E1" s="469"/>
      <c r="F1" s="470"/>
    </row>
    <row r="2" spans="2:9" ht="15.75" customHeight="1" thickBot="1" x14ac:dyDescent="0.3">
      <c r="B2" s="471"/>
      <c r="C2" s="472"/>
      <c r="D2" s="472"/>
      <c r="E2" s="472"/>
      <c r="F2" s="473"/>
    </row>
    <row r="3" spans="2:9" ht="19.5" thickBot="1" x14ac:dyDescent="0.3">
      <c r="B3" s="194"/>
      <c r="C3" s="194"/>
      <c r="D3" s="194"/>
      <c r="E3" s="194"/>
      <c r="F3" s="194"/>
    </row>
    <row r="4" spans="2:9" s="195" customFormat="1" x14ac:dyDescent="0.25">
      <c r="B4" s="196" t="s">
        <v>135</v>
      </c>
      <c r="C4" s="474" t="s">
        <v>134</v>
      </c>
      <c r="D4" s="475"/>
      <c r="E4" s="475"/>
      <c r="F4" s="476"/>
      <c r="H4" s="197"/>
    </row>
    <row r="5" spans="2:9" s="195" customFormat="1" x14ac:dyDescent="0.25">
      <c r="B5" s="198" t="s">
        <v>136</v>
      </c>
      <c r="C5" s="477" t="s">
        <v>134</v>
      </c>
      <c r="D5" s="478"/>
      <c r="E5" s="478"/>
      <c r="F5" s="479"/>
      <c r="H5" s="197"/>
    </row>
    <row r="6" spans="2:9" s="195" customFormat="1" x14ac:dyDescent="0.25">
      <c r="B6" s="199" t="s">
        <v>137</v>
      </c>
      <c r="C6" s="480" t="s">
        <v>134</v>
      </c>
      <c r="D6" s="481"/>
      <c r="E6" s="481"/>
      <c r="F6" s="482"/>
      <c r="H6" s="197"/>
    </row>
    <row r="7" spans="2:9" s="195" customFormat="1" x14ac:dyDescent="0.25">
      <c r="B7" s="198" t="s">
        <v>168</v>
      </c>
      <c r="C7" s="483" t="s">
        <v>134</v>
      </c>
      <c r="D7" s="484"/>
      <c r="E7" s="484"/>
      <c r="F7" s="485"/>
      <c r="H7" s="197"/>
    </row>
    <row r="8" spans="2:9" s="195" customFormat="1" x14ac:dyDescent="0.25">
      <c r="B8" s="198" t="s">
        <v>169</v>
      </c>
      <c r="C8" s="477" t="s">
        <v>134</v>
      </c>
      <c r="D8" s="478"/>
      <c r="E8" s="478"/>
      <c r="F8" s="479"/>
      <c r="H8" s="197"/>
    </row>
    <row r="9" spans="2:9" s="195" customFormat="1" x14ac:dyDescent="0.25">
      <c r="B9" s="198" t="s">
        <v>172</v>
      </c>
      <c r="C9" s="477" t="s">
        <v>134</v>
      </c>
      <c r="D9" s="478"/>
      <c r="E9" s="478"/>
      <c r="F9" s="479"/>
      <c r="H9" s="197"/>
    </row>
    <row r="10" spans="2:9" s="195" customFormat="1" x14ac:dyDescent="0.25">
      <c r="B10" s="198" t="s">
        <v>170</v>
      </c>
      <c r="C10" s="477">
        <v>2023</v>
      </c>
      <c r="D10" s="478"/>
      <c r="E10" s="478"/>
      <c r="F10" s="479"/>
      <c r="H10" s="197"/>
    </row>
    <row r="11" spans="2:9" s="195" customFormat="1" ht="15.75" thickBot="1" x14ac:dyDescent="0.3">
      <c r="B11" s="200" t="s">
        <v>171</v>
      </c>
      <c r="C11" s="486">
        <v>2026</v>
      </c>
      <c r="D11" s="487"/>
      <c r="E11" s="487"/>
      <c r="F11" s="488"/>
      <c r="H11" s="197"/>
    </row>
    <row r="12" spans="2:9" s="195" customFormat="1" x14ac:dyDescent="0.25">
      <c r="B12" s="3"/>
      <c r="C12" s="3"/>
      <c r="D12" s="3"/>
      <c r="E12" s="3"/>
      <c r="F12" s="3"/>
      <c r="H12" s="197"/>
    </row>
    <row r="13" spans="2:9" s="82" customFormat="1" ht="13.5" customHeight="1" x14ac:dyDescent="0.25">
      <c r="H13" s="202"/>
    </row>
    <row r="14" spans="2:9" ht="13.5" customHeight="1" thickBot="1" x14ac:dyDescent="0.3"/>
    <row r="15" spans="2:9" s="195" customFormat="1" ht="30" x14ac:dyDescent="0.25">
      <c r="B15" s="489" t="s">
        <v>50</v>
      </c>
      <c r="C15" s="8" t="str">
        <f>"Year 1
"&amp;$C$10&amp;""</f>
        <v>Year 1
2023</v>
      </c>
      <c r="D15" s="9" t="str">
        <f>"Year 2
"&amp;$C$10+1&amp;""</f>
        <v>Year 2
2024</v>
      </c>
      <c r="E15" s="9" t="str">
        <f>"Year 3
"&amp;$C$10+2&amp;""</f>
        <v>Year 3
2025</v>
      </c>
      <c r="F15" s="206" t="str">
        <f>"Year 4
"&amp;$C$10+3&amp;""</f>
        <v>Year 4
2026</v>
      </c>
      <c r="G15" s="207" t="s">
        <v>114</v>
      </c>
      <c r="H15" s="460" t="s">
        <v>185</v>
      </c>
      <c r="I15" s="67"/>
    </row>
    <row r="16" spans="2:9" s="195" customFormat="1" ht="15.75" customHeight="1" thickBot="1" x14ac:dyDescent="0.3">
      <c r="B16" s="490"/>
      <c r="C16" s="71" t="s">
        <v>0</v>
      </c>
      <c r="D16" s="72" t="s">
        <v>0</v>
      </c>
      <c r="E16" s="72" t="s">
        <v>0</v>
      </c>
      <c r="F16" s="72" t="s">
        <v>0</v>
      </c>
      <c r="G16" s="208" t="s">
        <v>0</v>
      </c>
      <c r="H16" s="461"/>
      <c r="I16" s="67"/>
    </row>
    <row r="17" spans="2:9" s="195" customFormat="1" x14ac:dyDescent="0.25">
      <c r="B17" s="73" t="s">
        <v>59</v>
      </c>
      <c r="C17" s="407">
        <f>+'Year 1 20xx'!$H$112+'Year 1 20xx'!$F$112</f>
        <v>0</v>
      </c>
      <c r="D17" s="407">
        <f>+'Year 2 20xx'!$H$112+'Year 2 20xx'!$F$112</f>
        <v>0</v>
      </c>
      <c r="E17" s="407">
        <f>+'Year 3 20xx'!$H$112+'Year 3 20xx'!$F$112</f>
        <v>0</v>
      </c>
      <c r="F17" s="407">
        <f>+'Year 4 20xx'!$H$112+'Year 4 20xx'!$F$112</f>
        <v>0</v>
      </c>
      <c r="G17" s="408">
        <f>SUM(C17:F17)</f>
        <v>0</v>
      </c>
      <c r="H17" s="139" t="e">
        <f>+G17/$G$22</f>
        <v>#DIV/0!</v>
      </c>
      <c r="I17" s="67"/>
    </row>
    <row r="18" spans="2:9" s="195" customFormat="1" x14ac:dyDescent="0.25">
      <c r="B18" s="74" t="s">
        <v>51</v>
      </c>
      <c r="C18" s="409">
        <f>'Year 1 20xx'!$N$112</f>
        <v>0</v>
      </c>
      <c r="D18" s="409">
        <f>'Year 2 20xx'!$N$112</f>
        <v>0</v>
      </c>
      <c r="E18" s="409">
        <f>'Year 3 20xx'!$N$112</f>
        <v>0</v>
      </c>
      <c r="F18" s="409">
        <f>'Year 4 20xx'!$N$112</f>
        <v>0</v>
      </c>
      <c r="G18" s="410">
        <f>SUM(C18:F18)</f>
        <v>0</v>
      </c>
      <c r="H18" s="140" t="e">
        <f>+G18/$G$22</f>
        <v>#DIV/0!</v>
      </c>
      <c r="I18" s="67"/>
    </row>
    <row r="19" spans="2:9" s="195" customFormat="1" x14ac:dyDescent="0.25">
      <c r="B19" s="74" t="s">
        <v>52</v>
      </c>
      <c r="C19" s="409">
        <f>'Year 1 20xx'!$O$112</f>
        <v>0</v>
      </c>
      <c r="D19" s="409">
        <f>'Year 2 20xx'!$O$112</f>
        <v>0</v>
      </c>
      <c r="E19" s="409">
        <f>'Year 3 20xx'!$O$112</f>
        <v>0</v>
      </c>
      <c r="F19" s="409">
        <f>'Year 4 20xx'!$O$112</f>
        <v>0</v>
      </c>
      <c r="G19" s="410">
        <f>SUM(C19:F19)</f>
        <v>0</v>
      </c>
      <c r="H19" s="140" t="e">
        <f>+G19/$G$22</f>
        <v>#DIV/0!</v>
      </c>
      <c r="I19" s="67"/>
    </row>
    <row r="20" spans="2:9" s="195" customFormat="1" ht="15.75" thickBot="1" x14ac:dyDescent="0.3">
      <c r="B20" s="75" t="s">
        <v>53</v>
      </c>
      <c r="C20" s="411">
        <f>(SUM(C17:C19)*10%)</f>
        <v>0</v>
      </c>
      <c r="D20" s="411">
        <f>(SUM(D17:D19)*10%)</f>
        <v>0</v>
      </c>
      <c r="E20" s="411">
        <f>(SUM(E17:E19)*10%)</f>
        <v>0</v>
      </c>
      <c r="F20" s="411">
        <f>(SUM(F17:F19)*10%)</f>
        <v>0</v>
      </c>
      <c r="G20" s="412">
        <f>SUM(C20:F20)</f>
        <v>0</v>
      </c>
      <c r="H20" s="141" t="e">
        <f>+G20/$G$22</f>
        <v>#DIV/0!</v>
      </c>
      <c r="I20" s="67"/>
    </row>
    <row r="21" spans="2:9" s="195" customFormat="1" ht="6" customHeight="1" thickBot="1" x14ac:dyDescent="0.3">
      <c r="B21" s="205"/>
      <c r="C21" s="69"/>
      <c r="D21" s="69"/>
      <c r="E21" s="69"/>
      <c r="F21" s="69"/>
      <c r="G21" s="69"/>
      <c r="H21" s="70"/>
      <c r="I21" s="67"/>
    </row>
    <row r="22" spans="2:9" s="195" customFormat="1" ht="15.75" thickBot="1" x14ac:dyDescent="0.3">
      <c r="B22" s="7" t="s">
        <v>114</v>
      </c>
      <c r="C22" s="413">
        <f>SUM($C$17:$C$20)</f>
        <v>0</v>
      </c>
      <c r="D22" s="414">
        <f>SUM($D$17:$D$20)</f>
        <v>0</v>
      </c>
      <c r="E22" s="414">
        <f>SUM($E$17:$E$20)</f>
        <v>0</v>
      </c>
      <c r="F22" s="415">
        <f>SUM($F$17:$F$20)</f>
        <v>0</v>
      </c>
      <c r="G22" s="416">
        <f>SUM($G$17:$G$20)</f>
        <v>0</v>
      </c>
      <c r="H22" s="142" t="e">
        <f>SUM($H$17:$H$20)</f>
        <v>#DIV/0!</v>
      </c>
      <c r="I22" s="67"/>
    </row>
    <row r="23" spans="2:9" s="195" customFormat="1" x14ac:dyDescent="0.25">
      <c r="B23" s="195" t="s">
        <v>174</v>
      </c>
      <c r="C23" s="67"/>
      <c r="D23" s="67"/>
      <c r="E23" s="67"/>
      <c r="F23" s="67"/>
      <c r="G23" s="67"/>
      <c r="H23" s="68"/>
      <c r="I23" s="67"/>
    </row>
    <row r="24" spans="2:9" x14ac:dyDescent="0.25">
      <c r="C24" s="67"/>
      <c r="D24" s="67"/>
      <c r="E24" s="67"/>
      <c r="F24" s="67"/>
      <c r="G24" s="67"/>
      <c r="H24" s="68"/>
      <c r="I24" s="67"/>
    </row>
    <row r="25" spans="2:9" s="82" customFormat="1" x14ac:dyDescent="0.25">
      <c r="C25" s="203"/>
      <c r="D25" s="203"/>
      <c r="E25" s="203"/>
      <c r="F25" s="203"/>
      <c r="G25" s="203"/>
      <c r="H25" s="204"/>
      <c r="I25" s="203"/>
    </row>
    <row r="26" spans="2:9" ht="15.75" thickBot="1" x14ac:dyDescent="0.3">
      <c r="C26" s="67"/>
      <c r="D26" s="67"/>
      <c r="E26" s="67"/>
      <c r="F26" s="67"/>
      <c r="G26" s="67"/>
      <c r="H26" s="68"/>
      <c r="I26" s="67"/>
    </row>
    <row r="27" spans="2:9" ht="30" x14ac:dyDescent="0.25">
      <c r="B27" s="489" t="s">
        <v>175</v>
      </c>
      <c r="C27" s="8" t="str">
        <f>"Year 1
"&amp;$C$10&amp;""</f>
        <v>Year 1
2023</v>
      </c>
      <c r="D27" s="9" t="str">
        <f>"Year 2
"&amp;$C$10+1&amp;""</f>
        <v>Year 2
2024</v>
      </c>
      <c r="E27" s="9" t="str">
        <f>"Year 3
"&amp;$C$10+2&amp;""</f>
        <v>Year 3
2025</v>
      </c>
      <c r="F27" s="206" t="str">
        <f>"Year 4
"&amp;$C$10+3&amp;""</f>
        <v>Year 4
2026</v>
      </c>
      <c r="G27" s="211" t="s">
        <v>114</v>
      </c>
      <c r="H27" s="460" t="s">
        <v>185</v>
      </c>
    </row>
    <row r="28" spans="2:9" ht="15.75" customHeight="1" thickBot="1" x14ac:dyDescent="0.3">
      <c r="B28" s="490"/>
      <c r="C28" s="209" t="s">
        <v>0</v>
      </c>
      <c r="D28" s="210" t="s">
        <v>0</v>
      </c>
      <c r="E28" s="210" t="s">
        <v>0</v>
      </c>
      <c r="F28" s="210" t="s">
        <v>0</v>
      </c>
      <c r="G28" s="212" t="s">
        <v>0</v>
      </c>
      <c r="H28" s="461"/>
    </row>
    <row r="29" spans="2:9" ht="15.75" thickBot="1" x14ac:dyDescent="0.3">
      <c r="B29" s="5" t="s">
        <v>63</v>
      </c>
      <c r="C29" s="278">
        <f>C30+C34</f>
        <v>0</v>
      </c>
      <c r="D29" s="278">
        <f>D30+D34</f>
        <v>0</v>
      </c>
      <c r="E29" s="278">
        <f>E30+E34</f>
        <v>0</v>
      </c>
      <c r="F29" s="278">
        <f>F30+F34</f>
        <v>0</v>
      </c>
      <c r="G29" s="386">
        <f>G30+G34</f>
        <v>0</v>
      </c>
      <c r="H29" s="213" t="e">
        <f t="shared" ref="H29:H47" si="0">G29/$G$51</f>
        <v>#DIV/0!</v>
      </c>
    </row>
    <row r="30" spans="2:9" x14ac:dyDescent="0.25">
      <c r="B30" s="6" t="s">
        <v>62</v>
      </c>
      <c r="C30" s="387">
        <f>SUM(C31:C33)</f>
        <v>0</v>
      </c>
      <c r="D30" s="387">
        <f>SUM(D31:D33)</f>
        <v>0</v>
      </c>
      <c r="E30" s="387">
        <f>SUM(E31:E33)</f>
        <v>0</v>
      </c>
      <c r="F30" s="387">
        <f>SUM(F31:F33)</f>
        <v>0</v>
      </c>
      <c r="G30" s="388">
        <f>SUM(G31:G33)</f>
        <v>0</v>
      </c>
      <c r="H30" s="214" t="e">
        <f t="shared" si="0"/>
        <v>#DIV/0!</v>
      </c>
    </row>
    <row r="31" spans="2:9" x14ac:dyDescent="0.25">
      <c r="B31" s="234" t="s">
        <v>54</v>
      </c>
      <c r="C31" s="389">
        <f>'Year 1 20xx'!$P6</f>
        <v>0</v>
      </c>
      <c r="D31" s="389">
        <f>'Year 2 20xx'!$P6</f>
        <v>0</v>
      </c>
      <c r="E31" s="389">
        <f>'Year 3 20xx'!$P6</f>
        <v>0</v>
      </c>
      <c r="F31" s="389">
        <f>'Year 4 20xx'!$P6</f>
        <v>0</v>
      </c>
      <c r="G31" s="390">
        <f t="shared" ref="G31:G37" si="1">SUM(C31:F31)</f>
        <v>0</v>
      </c>
      <c r="H31" s="215" t="e">
        <f t="shared" si="0"/>
        <v>#DIV/0!</v>
      </c>
    </row>
    <row r="32" spans="2:9" x14ac:dyDescent="0.25">
      <c r="B32" s="235" t="s">
        <v>55</v>
      </c>
      <c r="C32" s="391">
        <f>'Year 1 20xx'!$P19</f>
        <v>0</v>
      </c>
      <c r="D32" s="391">
        <f>'Year 2 20xx'!$P19</f>
        <v>0</v>
      </c>
      <c r="E32" s="391">
        <f>'Year 3 20xx'!$P19</f>
        <v>0</v>
      </c>
      <c r="F32" s="391">
        <f>'Year 4 20xx'!$P19</f>
        <v>0</v>
      </c>
      <c r="G32" s="392">
        <f t="shared" si="1"/>
        <v>0</v>
      </c>
      <c r="H32" s="216" t="e">
        <f t="shared" si="0"/>
        <v>#DIV/0!</v>
      </c>
    </row>
    <row r="33" spans="2:8" x14ac:dyDescent="0.25">
      <c r="B33" s="134" t="s">
        <v>56</v>
      </c>
      <c r="C33" s="393">
        <f>'Year 1 20xx'!$P28</f>
        <v>0</v>
      </c>
      <c r="D33" s="393">
        <f>'Year 2 20xx'!$P28</f>
        <v>0</v>
      </c>
      <c r="E33" s="393">
        <f>'Year 3 20xx'!$P28</f>
        <v>0</v>
      </c>
      <c r="F33" s="393">
        <f>'Year 4 20xx'!$P28</f>
        <v>0</v>
      </c>
      <c r="G33" s="394">
        <f t="shared" si="1"/>
        <v>0</v>
      </c>
      <c r="H33" s="217" t="e">
        <f t="shared" si="0"/>
        <v>#DIV/0!</v>
      </c>
    </row>
    <row r="34" spans="2:8" x14ac:dyDescent="0.25">
      <c r="B34" s="6" t="s">
        <v>64</v>
      </c>
      <c r="C34" s="395">
        <f>SUM(C35:C37)</f>
        <v>0</v>
      </c>
      <c r="D34" s="395">
        <f>SUM(D35:D37)</f>
        <v>0</v>
      </c>
      <c r="E34" s="395">
        <f>SUM(E35:E37)</f>
        <v>0</v>
      </c>
      <c r="F34" s="395">
        <f>SUM(F35:F37)</f>
        <v>0</v>
      </c>
      <c r="G34" s="396">
        <f t="shared" si="1"/>
        <v>0</v>
      </c>
      <c r="H34" s="214" t="e">
        <f t="shared" si="0"/>
        <v>#DIV/0!</v>
      </c>
    </row>
    <row r="35" spans="2:8" x14ac:dyDescent="0.25">
      <c r="B35" s="234" t="s">
        <v>35</v>
      </c>
      <c r="C35" s="389">
        <f>'Year 1 20xx'!$P35</f>
        <v>0</v>
      </c>
      <c r="D35" s="389">
        <f>'Year 2 20xx'!$P35</f>
        <v>0</v>
      </c>
      <c r="E35" s="389">
        <f>'Year 3 20xx'!$P35</f>
        <v>0</v>
      </c>
      <c r="F35" s="389">
        <f>'Year 4 20xx'!$P35</f>
        <v>0</v>
      </c>
      <c r="G35" s="390">
        <f t="shared" si="1"/>
        <v>0</v>
      </c>
      <c r="H35" s="215" t="e">
        <f t="shared" si="0"/>
        <v>#DIV/0!</v>
      </c>
    </row>
    <row r="36" spans="2:8" x14ac:dyDescent="0.25">
      <c r="B36" s="235" t="s">
        <v>39</v>
      </c>
      <c r="C36" s="391">
        <f>'Year 1 20xx'!$P48</f>
        <v>0</v>
      </c>
      <c r="D36" s="391">
        <f>'Year 2 20xx'!$P48</f>
        <v>0</v>
      </c>
      <c r="E36" s="391">
        <f>'Year 3 20xx'!$P48</f>
        <v>0</v>
      </c>
      <c r="F36" s="391">
        <f>'Year 4 20xx'!$P48</f>
        <v>0</v>
      </c>
      <c r="G36" s="392">
        <f t="shared" si="1"/>
        <v>0</v>
      </c>
      <c r="H36" s="216" t="e">
        <f t="shared" si="0"/>
        <v>#DIV/0!</v>
      </c>
    </row>
    <row r="37" spans="2:8" ht="15.75" thickBot="1" x14ac:dyDescent="0.3">
      <c r="B37" s="134" t="s">
        <v>42</v>
      </c>
      <c r="C37" s="393">
        <f>'Year 1 20xx'!$P57</f>
        <v>0</v>
      </c>
      <c r="D37" s="393">
        <f>'Year 2 20xx'!$P57</f>
        <v>0</v>
      </c>
      <c r="E37" s="393">
        <f>'Year 3 20xx'!$P57</f>
        <v>0</v>
      </c>
      <c r="F37" s="393">
        <f>'Year 4 20xx'!$P57</f>
        <v>0</v>
      </c>
      <c r="G37" s="394">
        <f t="shared" si="1"/>
        <v>0</v>
      </c>
      <c r="H37" s="217" t="e">
        <f t="shared" si="0"/>
        <v>#DIV/0!</v>
      </c>
    </row>
    <row r="38" spans="2:8" ht="15.75" thickBot="1" x14ac:dyDescent="0.3">
      <c r="B38" s="5" t="s">
        <v>106</v>
      </c>
      <c r="C38" s="397">
        <f>C39</f>
        <v>0</v>
      </c>
      <c r="D38" s="397">
        <f>D39</f>
        <v>0</v>
      </c>
      <c r="E38" s="397">
        <f>E39</f>
        <v>0</v>
      </c>
      <c r="F38" s="397">
        <f>F39</f>
        <v>0</v>
      </c>
      <c r="G38" s="398">
        <f>C38+D38+E38</f>
        <v>0</v>
      </c>
      <c r="H38" s="213" t="e">
        <f t="shared" si="0"/>
        <v>#DIV/0!</v>
      </c>
    </row>
    <row r="39" spans="2:8" x14ac:dyDescent="0.25">
      <c r="B39" s="6" t="s">
        <v>65</v>
      </c>
      <c r="C39" s="387">
        <f>SUM(C40:C42)</f>
        <v>0</v>
      </c>
      <c r="D39" s="387">
        <f>SUM(D40:D42)</f>
        <v>0</v>
      </c>
      <c r="E39" s="387">
        <f>SUM(E40:E42)</f>
        <v>0</v>
      </c>
      <c r="F39" s="387">
        <f>SUM(F40:F42)</f>
        <v>0</v>
      </c>
      <c r="G39" s="388">
        <f>C39+D39+E39+F39</f>
        <v>0</v>
      </c>
      <c r="H39" s="214" t="e">
        <f t="shared" si="0"/>
        <v>#DIV/0!</v>
      </c>
    </row>
    <row r="40" spans="2:8" x14ac:dyDescent="0.25">
      <c r="B40" s="234" t="s">
        <v>57</v>
      </c>
      <c r="C40" s="389">
        <f>'Year 1 20xx'!$P68</f>
        <v>0</v>
      </c>
      <c r="D40" s="389">
        <f>'Year 2 20xx'!$P68</f>
        <v>0</v>
      </c>
      <c r="E40" s="389">
        <f>'Year 3 20xx'!$P68</f>
        <v>0</v>
      </c>
      <c r="F40" s="389">
        <f>'Year 4 20xx'!$P68</f>
        <v>0</v>
      </c>
      <c r="G40" s="390">
        <f>SUM(C40:F40)</f>
        <v>0</v>
      </c>
      <c r="H40" s="215" t="e">
        <f t="shared" si="0"/>
        <v>#DIV/0!</v>
      </c>
    </row>
    <row r="41" spans="2:8" x14ac:dyDescent="0.25">
      <c r="B41" s="235" t="s">
        <v>58</v>
      </c>
      <c r="C41" s="391">
        <f>'Year 1 20xx'!$P77</f>
        <v>0</v>
      </c>
      <c r="D41" s="391">
        <f>'Year 2 20xx'!$P77</f>
        <v>0</v>
      </c>
      <c r="E41" s="391">
        <f>'Year 3 20xx'!$P77</f>
        <v>0</v>
      </c>
      <c r="F41" s="391">
        <f>'Year 4 20xx'!$P77</f>
        <v>0</v>
      </c>
      <c r="G41" s="392">
        <f>SUM(C41:F41)</f>
        <v>0</v>
      </c>
      <c r="H41" s="216" t="e">
        <f t="shared" si="0"/>
        <v>#DIV/0!</v>
      </c>
    </row>
    <row r="42" spans="2:8" ht="15.75" thickBot="1" x14ac:dyDescent="0.3">
      <c r="B42" s="236" t="s">
        <v>66</v>
      </c>
      <c r="C42" s="399">
        <f>'Year 1 20xx'!$P80</f>
        <v>0</v>
      </c>
      <c r="D42" s="399">
        <f>'Year 2 20xx'!$P80</f>
        <v>0</v>
      </c>
      <c r="E42" s="399">
        <f>'Year 3 20xx'!$P80</f>
        <v>0</v>
      </c>
      <c r="F42" s="399">
        <f>'Year 4 20xx'!$P80</f>
        <v>0</v>
      </c>
      <c r="G42" s="400">
        <f>SUM(C42:F42)</f>
        <v>0</v>
      </c>
      <c r="H42" s="217" t="e">
        <f t="shared" si="0"/>
        <v>#DIV/0!</v>
      </c>
    </row>
    <row r="43" spans="2:8" ht="30.75" thickBot="1" x14ac:dyDescent="0.3">
      <c r="B43" s="5" t="s">
        <v>105</v>
      </c>
      <c r="C43" s="278">
        <f>C44</f>
        <v>0</v>
      </c>
      <c r="D43" s="278">
        <f>D44</f>
        <v>0</v>
      </c>
      <c r="E43" s="278">
        <f>E44</f>
        <v>0</v>
      </c>
      <c r="F43" s="278">
        <f>F44</f>
        <v>0</v>
      </c>
      <c r="G43" s="386">
        <f>C43+D43+E43+F43</f>
        <v>0</v>
      </c>
      <c r="H43" s="213" t="e">
        <f t="shared" si="0"/>
        <v>#DIV/0!</v>
      </c>
    </row>
    <row r="44" spans="2:8" x14ac:dyDescent="0.25">
      <c r="B44" s="6" t="s">
        <v>67</v>
      </c>
      <c r="C44" s="387">
        <f>SUM(C45:C46)</f>
        <v>0</v>
      </c>
      <c r="D44" s="387">
        <f>SUM(D45:D46)</f>
        <v>0</v>
      </c>
      <c r="E44" s="387">
        <f>SUM(E45:E46)</f>
        <v>0</v>
      </c>
      <c r="F44" s="387">
        <f>SUM(F45:F46)</f>
        <v>0</v>
      </c>
      <c r="G44" s="388">
        <f>SUM(G45:G46)</f>
        <v>0</v>
      </c>
      <c r="H44" s="214" t="e">
        <f t="shared" si="0"/>
        <v>#DIV/0!</v>
      </c>
    </row>
    <row r="45" spans="2:8" x14ac:dyDescent="0.25">
      <c r="B45" s="234" t="s">
        <v>68</v>
      </c>
      <c r="C45" s="401">
        <f>'Year 1 20xx'!$P89</f>
        <v>0</v>
      </c>
      <c r="D45" s="401">
        <f>'Year 2 20xx'!$P89</f>
        <v>0</v>
      </c>
      <c r="E45" s="401">
        <f>'Year 3 20xx'!$P89</f>
        <v>0</v>
      </c>
      <c r="F45" s="401">
        <f>'Year 4 20xx'!$P89</f>
        <v>0</v>
      </c>
      <c r="G45" s="390">
        <f>SUM(C45:F45)</f>
        <v>0</v>
      </c>
      <c r="H45" s="215" t="e">
        <f t="shared" si="0"/>
        <v>#DIV/0!</v>
      </c>
    </row>
    <row r="46" spans="2:8" ht="15.75" thickBot="1" x14ac:dyDescent="0.3">
      <c r="B46" s="236" t="s">
        <v>69</v>
      </c>
      <c r="C46" s="402">
        <f>'Year 1 20xx'!$P94</f>
        <v>0</v>
      </c>
      <c r="D46" s="402">
        <f>'Year 2 20xx'!$P94</f>
        <v>0</v>
      </c>
      <c r="E46" s="402">
        <f>'Year 3 20xx'!$P94</f>
        <v>0</v>
      </c>
      <c r="F46" s="402">
        <f>'Year 4 20xx'!$P94</f>
        <v>0</v>
      </c>
      <c r="G46" s="400">
        <f>SUM(C46:F46)</f>
        <v>0</v>
      </c>
      <c r="H46" s="218" t="e">
        <f t="shared" si="0"/>
        <v>#DIV/0!</v>
      </c>
    </row>
    <row r="47" spans="2:8" ht="15.75" thickBot="1" x14ac:dyDescent="0.3">
      <c r="B47" s="5" t="s">
        <v>46</v>
      </c>
      <c r="C47" s="278">
        <f>+'Year 1 20xx'!P110</f>
        <v>0</v>
      </c>
      <c r="D47" s="278">
        <f>+'Year 2 20xx'!Q110</f>
        <v>0</v>
      </c>
      <c r="E47" s="278">
        <f>+'Year 3 20xx'!R110</f>
        <v>0</v>
      </c>
      <c r="F47" s="278">
        <f>+'Year 4 20xx'!S110</f>
        <v>0</v>
      </c>
      <c r="G47" s="386">
        <f>+C47+D47+E47+F47</f>
        <v>0</v>
      </c>
      <c r="H47" s="213" t="e">
        <f t="shared" si="0"/>
        <v>#DIV/0!</v>
      </c>
    </row>
    <row r="48" spans="2:8" ht="9.75" customHeight="1" thickBot="1" x14ac:dyDescent="0.3">
      <c r="B48" s="237"/>
      <c r="C48" s="238"/>
      <c r="D48" s="238"/>
      <c r="E48" s="238"/>
      <c r="F48" s="238"/>
      <c r="G48" s="238"/>
      <c r="H48" s="238"/>
    </row>
    <row r="49" spans="2:8" ht="15.75" thickBot="1" x14ac:dyDescent="0.3">
      <c r="B49" s="7" t="s">
        <v>53</v>
      </c>
      <c r="C49" s="403">
        <f>+(C29+C38+C43+C47)*10%</f>
        <v>0</v>
      </c>
      <c r="D49" s="403">
        <f>+(D29+D38+D43+D47)*10%</f>
        <v>0</v>
      </c>
      <c r="E49" s="403">
        <f>+(E29+E38+E43+E47)*10%</f>
        <v>0</v>
      </c>
      <c r="F49" s="403">
        <f>+(F29+F38+F43+F47)*10%</f>
        <v>0</v>
      </c>
      <c r="G49" s="404">
        <f>SUM(C49:F49)</f>
        <v>0</v>
      </c>
      <c r="H49" s="240" t="e">
        <f>G49/$G$51</f>
        <v>#DIV/0!</v>
      </c>
    </row>
    <row r="50" spans="2:8" ht="12" customHeight="1" thickBot="1" x14ac:dyDescent="0.3">
      <c r="B50" s="29"/>
      <c r="C50" s="239"/>
      <c r="D50" s="239"/>
      <c r="E50" s="239"/>
      <c r="F50" s="239"/>
      <c r="G50" s="239"/>
      <c r="H50" s="239"/>
    </row>
    <row r="51" spans="2:8" ht="15.75" thickBot="1" x14ac:dyDescent="0.3">
      <c r="B51" s="7" t="s">
        <v>114</v>
      </c>
      <c r="C51" s="405">
        <f>+C29+C38+C43+C47+C49</f>
        <v>0</v>
      </c>
      <c r="D51" s="405">
        <f>+D29+D38+D43+D47+D49</f>
        <v>0</v>
      </c>
      <c r="E51" s="405">
        <f>+E29+E38+E43+E47+E49</f>
        <v>0</v>
      </c>
      <c r="F51" s="405">
        <f>+F29+F38+F43+F47+F49</f>
        <v>0</v>
      </c>
      <c r="G51" s="406">
        <f>+E51+D51+C51+F51</f>
        <v>0</v>
      </c>
      <c r="H51" s="241" t="e">
        <f>G51/$G$51</f>
        <v>#DIV/0!</v>
      </c>
    </row>
    <row r="52" spans="2:8" ht="15.75" thickBot="1" x14ac:dyDescent="0.3"/>
    <row r="53" spans="2:8" x14ac:dyDescent="0.25">
      <c r="B53" s="462" t="s">
        <v>88</v>
      </c>
      <c r="C53" s="463"/>
      <c r="D53" s="463"/>
      <c r="E53" s="463"/>
      <c r="F53" s="463"/>
      <c r="G53" s="464"/>
    </row>
    <row r="54" spans="2:8" ht="15.75" thickBot="1" x14ac:dyDescent="0.3">
      <c r="B54" s="465"/>
      <c r="C54" s="466"/>
      <c r="D54" s="466"/>
      <c r="E54" s="466"/>
      <c r="F54" s="466"/>
      <c r="G54" s="467"/>
    </row>
  </sheetData>
  <mergeCells count="14">
    <mergeCell ref="H15:H16"/>
    <mergeCell ref="B53:G54"/>
    <mergeCell ref="B1:F2"/>
    <mergeCell ref="C4:F4"/>
    <mergeCell ref="C5:F5"/>
    <mergeCell ref="C6:F6"/>
    <mergeCell ref="C7:F7"/>
    <mergeCell ref="C8:F8"/>
    <mergeCell ref="C10:F10"/>
    <mergeCell ref="C11:F11"/>
    <mergeCell ref="C9:F9"/>
    <mergeCell ref="B15:B16"/>
    <mergeCell ref="B27:B28"/>
    <mergeCell ref="H27:H28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F22-A55B-4AF9-900D-FF4DEF6843AB}">
  <sheetPr>
    <pageSetUpPr fitToPage="1"/>
  </sheetPr>
  <dimension ref="B1:S230"/>
  <sheetViews>
    <sheetView tabSelected="1" zoomScale="85" zoomScaleNormal="85" workbookViewId="0">
      <pane ySplit="4" topLeftCell="A95" activePane="bottomLeft" state="frozen"/>
      <selection pane="bottomLeft" activeCell="C28" sqref="C28"/>
    </sheetView>
  </sheetViews>
  <sheetFormatPr defaultColWidth="8.5703125" defaultRowHeight="15" x14ac:dyDescent="0.25"/>
  <cols>
    <col min="1" max="1" width="2.5703125" style="3" customWidth="1"/>
    <col min="2" max="2" width="44" style="3" customWidth="1"/>
    <col min="3" max="3" width="48.85546875" style="22" bestFit="1" customWidth="1"/>
    <col min="4" max="6" width="14.42578125" style="22" customWidth="1"/>
    <col min="7" max="7" width="14.5703125" style="22" customWidth="1"/>
    <col min="8" max="8" width="16.140625" style="23" customWidth="1"/>
    <col min="9" max="9" width="18.5703125" style="23" customWidth="1"/>
    <col min="10" max="10" width="15" style="22" customWidth="1"/>
    <col min="11" max="11" width="15.42578125" style="22" customWidth="1"/>
    <col min="12" max="12" width="15.5703125" style="22" customWidth="1"/>
    <col min="13" max="13" width="15.5703125" style="227" customWidth="1"/>
    <col min="14" max="14" width="19.5703125" style="37" customWidth="1"/>
    <col min="15" max="15" width="17.42578125" style="22" customWidth="1"/>
    <col min="16" max="16" width="13.5703125" style="37" customWidth="1"/>
    <col min="17" max="16384" width="8.5703125" style="3"/>
  </cols>
  <sheetData>
    <row r="1" spans="2:16" ht="21.75" thickBot="1" x14ac:dyDescent="0.3">
      <c r="B1" s="201" t="str">
        <f>"Detailed budget for "&amp;'Total Budget'!C10&amp;""</f>
        <v>Detailed budget for 2023</v>
      </c>
    </row>
    <row r="2" spans="2:16" ht="15.75" thickBot="1" x14ac:dyDescent="0.3">
      <c r="J2" s="24"/>
      <c r="K2" s="24"/>
      <c r="L2" s="24"/>
      <c r="M2" s="24"/>
      <c r="N2" s="25"/>
      <c r="O2" s="24"/>
      <c r="P2" s="25"/>
    </row>
    <row r="3" spans="2:16" s="4" customFormat="1" ht="29.85" customHeight="1" thickBot="1" x14ac:dyDescent="0.3">
      <c r="B3" s="509" t="s">
        <v>63</v>
      </c>
      <c r="C3" s="491" t="s">
        <v>118</v>
      </c>
      <c r="D3" s="492"/>
      <c r="E3" s="492"/>
      <c r="F3" s="492"/>
      <c r="G3" s="492"/>
      <c r="H3" s="492"/>
      <c r="I3" s="493"/>
      <c r="J3" s="511" t="s">
        <v>119</v>
      </c>
      <c r="K3" s="511"/>
      <c r="L3" s="511"/>
      <c r="M3" s="511"/>
      <c r="N3" s="511"/>
      <c r="O3" s="507" t="s">
        <v>123</v>
      </c>
      <c r="P3" s="505" t="s">
        <v>115</v>
      </c>
    </row>
    <row r="4" spans="2:16" s="4" customFormat="1" ht="45.75" thickBot="1" x14ac:dyDescent="0.3">
      <c r="B4" s="510"/>
      <c r="C4" s="18" t="s">
        <v>60</v>
      </c>
      <c r="D4" s="19" t="s">
        <v>108</v>
      </c>
      <c r="E4" s="19" t="s">
        <v>180</v>
      </c>
      <c r="F4" s="15" t="s">
        <v>116</v>
      </c>
      <c r="G4" s="19" t="s">
        <v>117</v>
      </c>
      <c r="H4" s="35" t="s">
        <v>111</v>
      </c>
      <c r="I4" s="16" t="s">
        <v>112</v>
      </c>
      <c r="J4" s="20" t="s">
        <v>109</v>
      </c>
      <c r="K4" s="21" t="s">
        <v>19</v>
      </c>
      <c r="L4" s="21" t="s">
        <v>110</v>
      </c>
      <c r="M4" s="21" t="s">
        <v>181</v>
      </c>
      <c r="N4" s="17" t="s">
        <v>113</v>
      </c>
      <c r="O4" s="508"/>
      <c r="P4" s="506"/>
    </row>
    <row r="5" spans="2:16" s="39" customFormat="1" ht="21" customHeight="1" thickBot="1" x14ac:dyDescent="0.3">
      <c r="B5" s="10" t="s">
        <v>62</v>
      </c>
      <c r="C5" s="127"/>
      <c r="D5" s="42"/>
      <c r="E5" s="40">
        <f>E6+E19+E28</f>
        <v>0</v>
      </c>
      <c r="F5" s="40">
        <f t="shared" ref="F5:J5" si="0">F6+F19+F28</f>
        <v>0</v>
      </c>
      <c r="G5" s="40">
        <f>G6+G19+G28</f>
        <v>0</v>
      </c>
      <c r="H5" s="300">
        <f>H6+H19+H28</f>
        <v>0</v>
      </c>
      <c r="I5" s="281">
        <f t="shared" si="0"/>
        <v>0</v>
      </c>
      <c r="J5" s="330">
        <f t="shared" si="0"/>
        <v>0</v>
      </c>
      <c r="K5" s="283">
        <f t="shared" ref="K5:O5" si="1">K6+K19+K28</f>
        <v>0</v>
      </c>
      <c r="L5" s="283">
        <f t="shared" si="1"/>
        <v>0</v>
      </c>
      <c r="M5" s="283">
        <f t="shared" si="1"/>
        <v>0</v>
      </c>
      <c r="N5" s="300">
        <f t="shared" si="1"/>
        <v>0</v>
      </c>
      <c r="O5" s="285">
        <f t="shared" si="1"/>
        <v>0</v>
      </c>
      <c r="P5" s="285">
        <f>P6+P19+P28</f>
        <v>0</v>
      </c>
    </row>
    <row r="6" spans="2:16" s="38" customFormat="1" ht="15.75" thickBot="1" x14ac:dyDescent="0.3">
      <c r="B6" s="54" t="s">
        <v>21</v>
      </c>
      <c r="C6" s="126"/>
      <c r="D6" s="57"/>
      <c r="E6" s="55">
        <f>SUM(E7:E18)</f>
        <v>0</v>
      </c>
      <c r="F6" s="56">
        <f t="shared" ref="F6:J6" si="2">SUM(F7:F18)</f>
        <v>0</v>
      </c>
      <c r="G6" s="55">
        <f>SUM(G7:G18)</f>
        <v>0</v>
      </c>
      <c r="H6" s="331">
        <f t="shared" si="2"/>
        <v>0</v>
      </c>
      <c r="I6" s="332">
        <f t="shared" si="2"/>
        <v>0</v>
      </c>
      <c r="J6" s="333">
        <f t="shared" si="2"/>
        <v>0</v>
      </c>
      <c r="K6" s="334">
        <f t="shared" ref="K6:O6" si="3">SUM(K7:K18)</f>
        <v>0</v>
      </c>
      <c r="L6" s="334">
        <f t="shared" si="3"/>
        <v>0</v>
      </c>
      <c r="M6" s="334">
        <f t="shared" ref="M6" si="4">SUM(M7:M18)</f>
        <v>0</v>
      </c>
      <c r="N6" s="332">
        <f t="shared" si="3"/>
        <v>0</v>
      </c>
      <c r="O6" s="335">
        <f t="shared" si="3"/>
        <v>0</v>
      </c>
      <c r="P6" s="335">
        <f>SUM(P7:P18)</f>
        <v>0</v>
      </c>
    </row>
    <row r="7" spans="2:16" ht="30" x14ac:dyDescent="0.25">
      <c r="B7" s="512" t="s">
        <v>22</v>
      </c>
      <c r="C7" s="417" t="s">
        <v>186</v>
      </c>
      <c r="D7" s="242">
        <f>_xlfn.XLOOKUP(C7,'Fee rates and unit costs'!$B$5:$B$17,'Fee rates and unit costs'!$G$5:$G$17,0,0)</f>
        <v>0</v>
      </c>
      <c r="E7" s="99"/>
      <c r="F7" s="135">
        <f>E7*D7</f>
        <v>0</v>
      </c>
      <c r="G7" s="105"/>
      <c r="H7" s="303">
        <f>D7*G7</f>
        <v>0</v>
      </c>
      <c r="I7" s="304">
        <f>F7+H7</f>
        <v>0</v>
      </c>
      <c r="J7" s="336"/>
      <c r="K7" s="337"/>
      <c r="L7" s="337"/>
      <c r="M7" s="337"/>
      <c r="N7" s="497">
        <f>SUM(J7:M9)</f>
        <v>0</v>
      </c>
      <c r="O7" s="503"/>
      <c r="P7" s="500">
        <f>+F7+H7+N7+O7</f>
        <v>0</v>
      </c>
    </row>
    <row r="8" spans="2:16" ht="30" x14ac:dyDescent="0.25">
      <c r="B8" s="513"/>
      <c r="C8" s="418" t="s">
        <v>186</v>
      </c>
      <c r="D8" s="243">
        <f>_xlfn.XLOOKUP(C8,'Fee rates and unit costs'!$B$5:$B$17,'Fee rates and unit costs'!$G$5:$G$17,0,0)</f>
        <v>0</v>
      </c>
      <c r="E8" s="100"/>
      <c r="F8" s="120">
        <f t="shared" ref="F8:F18" si="5">E8*D8</f>
        <v>0</v>
      </c>
      <c r="G8" s="106"/>
      <c r="H8" s="254">
        <f t="shared" ref="H8:H27" si="6">D8*G8</f>
        <v>0</v>
      </c>
      <c r="I8" s="255">
        <f t="shared" ref="I8:I18" si="7">F8+H8</f>
        <v>0</v>
      </c>
      <c r="J8" s="338"/>
      <c r="K8" s="339"/>
      <c r="L8" s="339"/>
      <c r="M8" s="339"/>
      <c r="N8" s="498"/>
      <c r="O8" s="503"/>
      <c r="P8" s="500"/>
    </row>
    <row r="9" spans="2:16" ht="30" x14ac:dyDescent="0.25">
      <c r="B9" s="514"/>
      <c r="C9" s="423" t="s">
        <v>186</v>
      </c>
      <c r="D9" s="244">
        <f>_xlfn.XLOOKUP(C9,'Fee rates and unit costs'!$B$5:$B$17,'Fee rates and unit costs'!$G$5:$G$17,0,0)</f>
        <v>0</v>
      </c>
      <c r="E9" s="101"/>
      <c r="F9" s="136">
        <f t="shared" si="5"/>
        <v>0</v>
      </c>
      <c r="G9" s="107"/>
      <c r="H9" s="340">
        <f t="shared" si="6"/>
        <v>0</v>
      </c>
      <c r="I9" s="341">
        <f t="shared" si="7"/>
        <v>0</v>
      </c>
      <c r="J9" s="342"/>
      <c r="K9" s="343"/>
      <c r="L9" s="343"/>
      <c r="M9" s="343"/>
      <c r="N9" s="498"/>
      <c r="O9" s="504"/>
      <c r="P9" s="501"/>
    </row>
    <row r="10" spans="2:16" ht="30" x14ac:dyDescent="0.25">
      <c r="B10" s="515" t="s">
        <v>23</v>
      </c>
      <c r="C10" s="420" t="s">
        <v>186</v>
      </c>
      <c r="D10" s="245">
        <f>_xlfn.XLOOKUP(C10,'Fee rates and unit costs'!$B$5:$B$17,'Fee rates and unit costs'!$G$5:$G$17,0,0)</f>
        <v>0</v>
      </c>
      <c r="E10" s="102"/>
      <c r="F10" s="122">
        <f t="shared" si="5"/>
        <v>0</v>
      </c>
      <c r="G10" s="108"/>
      <c r="H10" s="261">
        <f t="shared" si="6"/>
        <v>0</v>
      </c>
      <c r="I10" s="262">
        <f t="shared" si="7"/>
        <v>0</v>
      </c>
      <c r="J10" s="344"/>
      <c r="K10" s="345"/>
      <c r="L10" s="345"/>
      <c r="M10" s="345"/>
      <c r="N10" s="498">
        <f>+J10+J11+J12+J13+K10+K11+K12+K13+L10+L11+L12+L13+M10+M11+M12+M13</f>
        <v>0</v>
      </c>
      <c r="O10" s="502"/>
      <c r="P10" s="499">
        <f>+F10+H10+N10+O10</f>
        <v>0</v>
      </c>
    </row>
    <row r="11" spans="2:16" ht="30" x14ac:dyDescent="0.25">
      <c r="B11" s="513"/>
      <c r="C11" s="418" t="s">
        <v>186</v>
      </c>
      <c r="D11" s="243">
        <f>_xlfn.XLOOKUP(C11,'Fee rates and unit costs'!$B$5:$B$17,'Fee rates and unit costs'!$G$5:$G$17,0,0)</f>
        <v>0</v>
      </c>
      <c r="E11" s="100"/>
      <c r="F11" s="120">
        <f t="shared" si="5"/>
        <v>0</v>
      </c>
      <c r="G11" s="109"/>
      <c r="H11" s="254">
        <f t="shared" si="6"/>
        <v>0</v>
      </c>
      <c r="I11" s="255">
        <f t="shared" si="7"/>
        <v>0</v>
      </c>
      <c r="J11" s="338"/>
      <c r="K11" s="339"/>
      <c r="L11" s="339"/>
      <c r="M11" s="339"/>
      <c r="N11" s="498"/>
      <c r="O11" s="503"/>
      <c r="P11" s="500"/>
    </row>
    <row r="12" spans="2:16" ht="30" x14ac:dyDescent="0.25">
      <c r="B12" s="513"/>
      <c r="C12" s="418" t="s">
        <v>186</v>
      </c>
      <c r="D12" s="243">
        <f>_xlfn.XLOOKUP(C12,'Fee rates and unit costs'!$B$5:$B$17,'Fee rates and unit costs'!$G$5:$G$17,0,0)</f>
        <v>0</v>
      </c>
      <c r="E12" s="100"/>
      <c r="F12" s="120">
        <f t="shared" si="5"/>
        <v>0</v>
      </c>
      <c r="G12" s="109"/>
      <c r="H12" s="254">
        <f t="shared" si="6"/>
        <v>0</v>
      </c>
      <c r="I12" s="255">
        <f t="shared" si="7"/>
        <v>0</v>
      </c>
      <c r="J12" s="338"/>
      <c r="K12" s="339"/>
      <c r="L12" s="339"/>
      <c r="M12" s="339"/>
      <c r="N12" s="498"/>
      <c r="O12" s="503"/>
      <c r="P12" s="500"/>
    </row>
    <row r="13" spans="2:16" ht="30" x14ac:dyDescent="0.25">
      <c r="B13" s="514"/>
      <c r="C13" s="423" t="s">
        <v>186</v>
      </c>
      <c r="D13" s="244">
        <f>_xlfn.XLOOKUP(C13,'Fee rates and unit costs'!$B$5:$B$17,'Fee rates and unit costs'!$G$5:$G$17,0,0)</f>
        <v>0</v>
      </c>
      <c r="E13" s="101"/>
      <c r="F13" s="136">
        <f t="shared" si="5"/>
        <v>0</v>
      </c>
      <c r="G13" s="101"/>
      <c r="H13" s="340">
        <f t="shared" si="6"/>
        <v>0</v>
      </c>
      <c r="I13" s="341">
        <f t="shared" si="7"/>
        <v>0</v>
      </c>
      <c r="J13" s="342"/>
      <c r="K13" s="343"/>
      <c r="L13" s="343"/>
      <c r="M13" s="343"/>
      <c r="N13" s="498"/>
      <c r="O13" s="504"/>
      <c r="P13" s="501"/>
    </row>
    <row r="14" spans="2:16" ht="30" x14ac:dyDescent="0.25">
      <c r="B14" s="515" t="s">
        <v>24</v>
      </c>
      <c r="C14" s="420" t="s">
        <v>186</v>
      </c>
      <c r="D14" s="245">
        <f>_xlfn.XLOOKUP(C14,'Fee rates and unit costs'!$B$5:$B$17,'Fee rates and unit costs'!$G$5:$G$17,0,0)</f>
        <v>0</v>
      </c>
      <c r="E14" s="102"/>
      <c r="F14" s="122">
        <f t="shared" si="5"/>
        <v>0</v>
      </c>
      <c r="G14" s="102"/>
      <c r="H14" s="261">
        <f t="shared" si="6"/>
        <v>0</v>
      </c>
      <c r="I14" s="262">
        <f t="shared" si="7"/>
        <v>0</v>
      </c>
      <c r="J14" s="344"/>
      <c r="K14" s="345"/>
      <c r="L14" s="345"/>
      <c r="M14" s="345"/>
      <c r="N14" s="498">
        <f>+J14+J15+J16+K14+K15+K16+L14+L15+L16+M14+M15+M16</f>
        <v>0</v>
      </c>
      <c r="O14" s="502"/>
      <c r="P14" s="499">
        <f>+F14+H14+N14+O14</f>
        <v>0</v>
      </c>
    </row>
    <row r="15" spans="2:16" ht="30" x14ac:dyDescent="0.25">
      <c r="B15" s="513"/>
      <c r="C15" s="418" t="s">
        <v>186</v>
      </c>
      <c r="D15" s="243">
        <f>_xlfn.XLOOKUP(C15,'Fee rates and unit costs'!$B$5:$B$17,'Fee rates and unit costs'!$G$5:$G$17,0,0)</f>
        <v>0</v>
      </c>
      <c r="E15" s="100"/>
      <c r="F15" s="120">
        <f t="shared" si="5"/>
        <v>0</v>
      </c>
      <c r="G15" s="100"/>
      <c r="H15" s="254">
        <f t="shared" si="6"/>
        <v>0</v>
      </c>
      <c r="I15" s="255">
        <f t="shared" si="7"/>
        <v>0</v>
      </c>
      <c r="J15" s="338"/>
      <c r="K15" s="339"/>
      <c r="L15" s="339"/>
      <c r="M15" s="339"/>
      <c r="N15" s="498"/>
      <c r="O15" s="503"/>
      <c r="P15" s="500"/>
    </row>
    <row r="16" spans="2:16" ht="30" x14ac:dyDescent="0.25">
      <c r="B16" s="514"/>
      <c r="C16" s="418" t="s">
        <v>186</v>
      </c>
      <c r="D16" s="243">
        <f>_xlfn.XLOOKUP(C16,'Fee rates and unit costs'!$B$5:$B$17,'Fee rates and unit costs'!$G$5:$G$17,0,0)</f>
        <v>0</v>
      </c>
      <c r="E16" s="100"/>
      <c r="F16" s="120">
        <f t="shared" si="5"/>
        <v>0</v>
      </c>
      <c r="G16" s="100"/>
      <c r="H16" s="254">
        <f t="shared" si="6"/>
        <v>0</v>
      </c>
      <c r="I16" s="255">
        <f t="shared" si="7"/>
        <v>0</v>
      </c>
      <c r="J16" s="338"/>
      <c r="K16" s="339"/>
      <c r="L16" s="339"/>
      <c r="M16" s="339"/>
      <c r="N16" s="517"/>
      <c r="O16" s="503"/>
      <c r="P16" s="500"/>
    </row>
    <row r="17" spans="2:18" ht="30" x14ac:dyDescent="0.25">
      <c r="B17" s="97" t="s">
        <v>103</v>
      </c>
      <c r="C17" s="419" t="s">
        <v>186</v>
      </c>
      <c r="D17" s="246">
        <f>_xlfn.XLOOKUP(C17,'Fee rates and unit costs'!$B$5:$B$17,'Fee rates and unit costs'!$G$5:$G$17,0,0)</f>
        <v>0</v>
      </c>
      <c r="E17" s="103"/>
      <c r="F17" s="137">
        <f t="shared" si="5"/>
        <v>0</v>
      </c>
      <c r="G17" s="103"/>
      <c r="H17" s="310">
        <f t="shared" si="6"/>
        <v>0</v>
      </c>
      <c r="I17" s="311">
        <f t="shared" si="7"/>
        <v>0</v>
      </c>
      <c r="J17" s="346"/>
      <c r="K17" s="347"/>
      <c r="L17" s="347"/>
      <c r="M17" s="347"/>
      <c r="N17" s="348">
        <f>+M17+L17+K17+J17</f>
        <v>0</v>
      </c>
      <c r="O17" s="349"/>
      <c r="P17" s="350">
        <f>+F17+H17+N17+O17</f>
        <v>0</v>
      </c>
    </row>
    <row r="18" spans="2:18" ht="30.75" thickBot="1" x14ac:dyDescent="0.3">
      <c r="B18" s="98" t="s">
        <v>176</v>
      </c>
      <c r="C18" s="425" t="s">
        <v>186</v>
      </c>
      <c r="D18" s="247">
        <f>_xlfn.XLOOKUP(C18,'Fee rates and unit costs'!$B$5:$B$17,'Fee rates and unit costs'!$G$5:$G$17,0,0)</f>
        <v>0</v>
      </c>
      <c r="E18" s="104"/>
      <c r="F18" s="138">
        <f t="shared" si="5"/>
        <v>0</v>
      </c>
      <c r="G18" s="110"/>
      <c r="H18" s="351">
        <f t="shared" si="6"/>
        <v>0</v>
      </c>
      <c r="I18" s="352">
        <f t="shared" si="7"/>
        <v>0</v>
      </c>
      <c r="J18" s="353"/>
      <c r="K18" s="354"/>
      <c r="L18" s="354"/>
      <c r="M18" s="354"/>
      <c r="N18" s="355">
        <f>+M18+L18+K18+J18</f>
        <v>0</v>
      </c>
      <c r="O18" s="356"/>
      <c r="P18" s="357">
        <f>+F18+H18+N18+O18</f>
        <v>0</v>
      </c>
    </row>
    <row r="19" spans="2:18" s="38" customFormat="1" ht="15.75" thickBot="1" x14ac:dyDescent="0.3">
      <c r="B19" s="54" t="s">
        <v>25</v>
      </c>
      <c r="C19" s="431"/>
      <c r="D19" s="248"/>
      <c r="E19" s="55">
        <f>SUM(E20:E27)</f>
        <v>0</v>
      </c>
      <c r="F19" s="58">
        <f>SUM(F7:F18)</f>
        <v>0</v>
      </c>
      <c r="G19" s="59">
        <f>SUM(G20:G27)</f>
        <v>0</v>
      </c>
      <c r="H19" s="331">
        <f>SUM(H20:H27)</f>
        <v>0</v>
      </c>
      <c r="I19" s="332">
        <f>SUM(I20:I27)</f>
        <v>0</v>
      </c>
      <c r="J19" s="358">
        <f t="shared" ref="J19:O19" si="8">SUM(J20:J27)</f>
        <v>0</v>
      </c>
      <c r="K19" s="359">
        <f t="shared" si="8"/>
        <v>0</v>
      </c>
      <c r="L19" s="359">
        <f t="shared" si="8"/>
        <v>0</v>
      </c>
      <c r="M19" s="359">
        <f t="shared" ref="M19" si="9">SUM(M20:M27)</f>
        <v>0</v>
      </c>
      <c r="N19" s="332">
        <f t="shared" si="8"/>
        <v>0</v>
      </c>
      <c r="O19" s="360">
        <f t="shared" si="8"/>
        <v>0</v>
      </c>
      <c r="P19" s="360">
        <f>SUM(P20:P27)</f>
        <v>0</v>
      </c>
    </row>
    <row r="20" spans="2:18" ht="30" x14ac:dyDescent="0.25">
      <c r="B20" s="512" t="s">
        <v>26</v>
      </c>
      <c r="C20" s="417" t="s">
        <v>186</v>
      </c>
      <c r="D20" s="242">
        <f>_xlfn.XLOOKUP(C20,'Fee rates and unit costs'!$B$5:$B$17,'Fee rates and unit costs'!$G$5:$G$17,0,0)</f>
        <v>0</v>
      </c>
      <c r="E20" s="99"/>
      <c r="F20" s="135">
        <f t="shared" ref="F20:F27" si="10">E20*D20</f>
        <v>0</v>
      </c>
      <c r="G20" s="99"/>
      <c r="H20" s="303">
        <f t="shared" si="6"/>
        <v>0</v>
      </c>
      <c r="I20" s="304">
        <f t="shared" ref="I20:I27" si="11">F20+H20</f>
        <v>0</v>
      </c>
      <c r="J20" s="336"/>
      <c r="K20" s="337"/>
      <c r="L20" s="337"/>
      <c r="M20" s="337"/>
      <c r="N20" s="518">
        <f>SUM(J20:M21)</f>
        <v>0</v>
      </c>
      <c r="O20" s="519"/>
      <c r="P20" s="500">
        <f>++F20+O20+N20+H20</f>
        <v>0</v>
      </c>
    </row>
    <row r="21" spans="2:18" ht="30" x14ac:dyDescent="0.25">
      <c r="B21" s="514"/>
      <c r="C21" s="423" t="s">
        <v>186</v>
      </c>
      <c r="D21" s="244">
        <f>_xlfn.XLOOKUP(C21,'Fee rates and unit costs'!$B$5:$B$17,'Fee rates and unit costs'!$G$5:$G$17,0,0)</f>
        <v>0</v>
      </c>
      <c r="E21" s="101"/>
      <c r="F21" s="136">
        <f t="shared" si="10"/>
        <v>0</v>
      </c>
      <c r="G21" s="101"/>
      <c r="H21" s="340">
        <f t="shared" si="6"/>
        <v>0</v>
      </c>
      <c r="I21" s="341">
        <f t="shared" si="11"/>
        <v>0</v>
      </c>
      <c r="J21" s="342"/>
      <c r="K21" s="343"/>
      <c r="L21" s="343"/>
      <c r="M21" s="343"/>
      <c r="N21" s="516"/>
      <c r="O21" s="504"/>
      <c r="P21" s="501"/>
    </row>
    <row r="22" spans="2:18" ht="30" x14ac:dyDescent="0.25">
      <c r="B22" s="515" t="s">
        <v>27</v>
      </c>
      <c r="C22" s="418" t="s">
        <v>186</v>
      </c>
      <c r="D22" s="243">
        <f>_xlfn.XLOOKUP(C22,'Fee rates and unit costs'!$B$5:$B$17,'Fee rates and unit costs'!$G$5:$G$17,0,0)</f>
        <v>0</v>
      </c>
      <c r="E22" s="100"/>
      <c r="F22" s="120">
        <f t="shared" si="10"/>
        <v>0</v>
      </c>
      <c r="G22" s="100"/>
      <c r="H22" s="254">
        <f t="shared" si="6"/>
        <v>0</v>
      </c>
      <c r="I22" s="255">
        <f t="shared" si="11"/>
        <v>0</v>
      </c>
      <c r="J22" s="338"/>
      <c r="K22" s="339"/>
      <c r="L22" s="339"/>
      <c r="M22" s="339"/>
      <c r="N22" s="516">
        <f>SUM(J22:M24)</f>
        <v>0</v>
      </c>
      <c r="O22" s="502"/>
      <c r="P22" s="499">
        <f>+F22+H22+N22+O22</f>
        <v>0</v>
      </c>
    </row>
    <row r="23" spans="2:18" ht="30" x14ac:dyDescent="0.25">
      <c r="B23" s="513"/>
      <c r="C23" s="418" t="s">
        <v>186</v>
      </c>
      <c r="D23" s="243">
        <f>_xlfn.XLOOKUP(C23,'Fee rates and unit costs'!$B$5:$B$17,'Fee rates and unit costs'!$G$5:$G$17,0,0)</f>
        <v>0</v>
      </c>
      <c r="E23" s="100"/>
      <c r="F23" s="120">
        <f t="shared" si="10"/>
        <v>0</v>
      </c>
      <c r="G23" s="100"/>
      <c r="H23" s="254">
        <f t="shared" si="6"/>
        <v>0</v>
      </c>
      <c r="I23" s="255">
        <f t="shared" si="11"/>
        <v>0</v>
      </c>
      <c r="J23" s="338"/>
      <c r="K23" s="339"/>
      <c r="L23" s="339"/>
      <c r="M23" s="339"/>
      <c r="N23" s="516"/>
      <c r="O23" s="503"/>
      <c r="P23" s="500"/>
    </row>
    <row r="24" spans="2:18" ht="30" x14ac:dyDescent="0.25">
      <c r="B24" s="514"/>
      <c r="C24" s="418" t="s">
        <v>186</v>
      </c>
      <c r="D24" s="243">
        <f>_xlfn.XLOOKUP(C24,'Fee rates and unit costs'!$B$5:$B$17,'Fee rates and unit costs'!$G$5:$G$17,0,0)</f>
        <v>0</v>
      </c>
      <c r="E24" s="100"/>
      <c r="F24" s="120">
        <f t="shared" si="10"/>
        <v>0</v>
      </c>
      <c r="G24" s="100"/>
      <c r="H24" s="254">
        <f t="shared" si="6"/>
        <v>0</v>
      </c>
      <c r="I24" s="255">
        <f t="shared" si="11"/>
        <v>0</v>
      </c>
      <c r="J24" s="342"/>
      <c r="K24" s="343"/>
      <c r="L24" s="343"/>
      <c r="M24" s="343"/>
      <c r="N24" s="516"/>
      <c r="O24" s="503"/>
      <c r="P24" s="501"/>
    </row>
    <row r="25" spans="2:18" ht="30" x14ac:dyDescent="0.25">
      <c r="B25" s="111" t="s">
        <v>28</v>
      </c>
      <c r="C25" s="419" t="s">
        <v>186</v>
      </c>
      <c r="D25" s="246">
        <f>_xlfn.XLOOKUP(C25,'Fee rates and unit costs'!$B$5:$B$17,'Fee rates and unit costs'!$G$5:$G$17,0,0)</f>
        <v>0</v>
      </c>
      <c r="E25" s="103"/>
      <c r="F25" s="137">
        <f t="shared" si="10"/>
        <v>0</v>
      </c>
      <c r="G25" s="103"/>
      <c r="H25" s="310">
        <f t="shared" si="6"/>
        <v>0</v>
      </c>
      <c r="I25" s="311">
        <f t="shared" si="11"/>
        <v>0</v>
      </c>
      <c r="J25" s="346"/>
      <c r="K25" s="347"/>
      <c r="L25" s="347"/>
      <c r="M25" s="361"/>
      <c r="N25" s="362">
        <f>SUM(J25:M25)</f>
        <v>0</v>
      </c>
      <c r="O25" s="349"/>
      <c r="P25" s="350">
        <f>+F25+H25+N25+O25</f>
        <v>0</v>
      </c>
    </row>
    <row r="26" spans="2:18" ht="30" x14ac:dyDescent="0.25">
      <c r="B26" s="111" t="s">
        <v>29</v>
      </c>
      <c r="C26" s="419" t="s">
        <v>186</v>
      </c>
      <c r="D26" s="246">
        <f>_xlfn.XLOOKUP(C26,'Fee rates and unit costs'!$B$5:$B$17,'Fee rates and unit costs'!$G$5:$G$17,0,0)</f>
        <v>0</v>
      </c>
      <c r="E26" s="103"/>
      <c r="F26" s="137">
        <f t="shared" si="10"/>
        <v>0</v>
      </c>
      <c r="G26" s="103"/>
      <c r="H26" s="310">
        <f t="shared" si="6"/>
        <v>0</v>
      </c>
      <c r="I26" s="311">
        <f t="shared" si="11"/>
        <v>0</v>
      </c>
      <c r="J26" s="346"/>
      <c r="K26" s="347"/>
      <c r="L26" s="347"/>
      <c r="M26" s="361"/>
      <c r="N26" s="362">
        <f>SUM(J26:M26)</f>
        <v>0</v>
      </c>
      <c r="O26" s="349"/>
      <c r="P26" s="350">
        <f>+E26+H26+N26+O26</f>
        <v>0</v>
      </c>
    </row>
    <row r="27" spans="2:18" ht="30.75" thickBot="1" x14ac:dyDescent="0.3">
      <c r="B27" s="112" t="s">
        <v>104</v>
      </c>
      <c r="C27" s="418" t="s">
        <v>186</v>
      </c>
      <c r="D27" s="243">
        <f>_xlfn.XLOOKUP(C27,'Fee rates and unit costs'!$B$5:$B$17,'Fee rates and unit costs'!$G$5:$G$17,0,0)</f>
        <v>0</v>
      </c>
      <c r="E27" s="100"/>
      <c r="F27" s="120">
        <f t="shared" si="10"/>
        <v>0</v>
      </c>
      <c r="G27" s="100"/>
      <c r="H27" s="254">
        <f t="shared" si="6"/>
        <v>0</v>
      </c>
      <c r="I27" s="255">
        <f t="shared" si="11"/>
        <v>0</v>
      </c>
      <c r="J27" s="338"/>
      <c r="K27" s="338"/>
      <c r="L27" s="338"/>
      <c r="M27" s="363"/>
      <c r="N27" s="364">
        <f>SUM(J27:M27)</f>
        <v>0</v>
      </c>
      <c r="O27" s="356"/>
      <c r="P27" s="365">
        <f>+E27+H27+N27+O27</f>
        <v>0</v>
      </c>
    </row>
    <row r="28" spans="2:18" s="38" customFormat="1" ht="15.75" thickBot="1" x14ac:dyDescent="0.3">
      <c r="B28" s="61" t="s">
        <v>30</v>
      </c>
      <c r="C28" s="424"/>
      <c r="D28" s="248"/>
      <c r="E28" s="57">
        <f>SUM(E29:E33)</f>
        <v>0</v>
      </c>
      <c r="F28" s="62">
        <f t="shared" ref="F28" si="12">SUM(F29:F33)</f>
        <v>0</v>
      </c>
      <c r="G28" s="57">
        <f t="shared" ref="G28:P28" si="13">SUM(G29:G33)</f>
        <v>0</v>
      </c>
      <c r="H28" s="366">
        <f t="shared" si="13"/>
        <v>0</v>
      </c>
      <c r="I28" s="332">
        <f t="shared" ref="I28" si="14">SUM(I29:I33)</f>
        <v>0</v>
      </c>
      <c r="J28" s="333">
        <f t="shared" si="13"/>
        <v>0</v>
      </c>
      <c r="K28" s="248">
        <f t="shared" si="13"/>
        <v>0</v>
      </c>
      <c r="L28" s="248">
        <f t="shared" si="13"/>
        <v>0</v>
      </c>
      <c r="M28" s="367">
        <f t="shared" si="13"/>
        <v>0</v>
      </c>
      <c r="N28" s="332">
        <f>SUM(N29:N33)</f>
        <v>0</v>
      </c>
      <c r="O28" s="360">
        <f t="shared" si="13"/>
        <v>0</v>
      </c>
      <c r="P28" s="360">
        <f t="shared" si="13"/>
        <v>0</v>
      </c>
      <c r="R28" s="48"/>
    </row>
    <row r="29" spans="2:18" ht="30" x14ac:dyDescent="0.25">
      <c r="B29" s="512" t="s">
        <v>31</v>
      </c>
      <c r="C29" s="417" t="s">
        <v>186</v>
      </c>
      <c r="D29" s="242">
        <f>_xlfn.XLOOKUP(C29,'Fee rates and unit costs'!$B$5:$B$17,'Fee rates and unit costs'!$G$5:$G$17,0,0)</f>
        <v>0</v>
      </c>
      <c r="E29" s="99"/>
      <c r="F29" s="120">
        <f>E29*D29</f>
        <v>0</v>
      </c>
      <c r="G29" s="99"/>
      <c r="H29" s="254">
        <f t="shared" ref="H29:H33" si="15">D29*G29</f>
        <v>0</v>
      </c>
      <c r="I29" s="255">
        <f>F29+H29</f>
        <v>0</v>
      </c>
      <c r="J29" s="336"/>
      <c r="K29" s="337"/>
      <c r="L29" s="337"/>
      <c r="M29" s="337"/>
      <c r="N29" s="518">
        <f>SUM(J29:M30)</f>
        <v>0</v>
      </c>
      <c r="O29" s="525"/>
      <c r="P29" s="546">
        <f>F29+O29+N29+H29</f>
        <v>0</v>
      </c>
      <c r="R29" s="44"/>
    </row>
    <row r="30" spans="2:18" ht="30" x14ac:dyDescent="0.25">
      <c r="B30" s="514"/>
      <c r="C30" s="423" t="s">
        <v>186</v>
      </c>
      <c r="D30" s="249">
        <f>_xlfn.XLOOKUP(C30,'Fee rates and unit costs'!$B$5:$B$17,'Fee rates and unit costs'!$G$5:$G$17,0,0)</f>
        <v>0</v>
      </c>
      <c r="E30" s="101"/>
      <c r="F30" s="136">
        <f>E30*D30</f>
        <v>0</v>
      </c>
      <c r="G30" s="101"/>
      <c r="H30" s="340">
        <f t="shared" si="15"/>
        <v>0</v>
      </c>
      <c r="I30" s="341">
        <f>F30+H30</f>
        <v>0</v>
      </c>
      <c r="J30" s="342"/>
      <c r="K30" s="343"/>
      <c r="L30" s="343"/>
      <c r="M30" s="343"/>
      <c r="N30" s="516"/>
      <c r="O30" s="526"/>
      <c r="P30" s="547"/>
    </row>
    <row r="31" spans="2:18" ht="30" x14ac:dyDescent="0.25">
      <c r="B31" s="111" t="s">
        <v>32</v>
      </c>
      <c r="C31" s="418" t="s">
        <v>186</v>
      </c>
      <c r="D31" s="243">
        <f>_xlfn.XLOOKUP(C31,'Fee rates and unit costs'!$B$5:$B$17,'Fee rates and unit costs'!$G$5:$G$17,0,0)</f>
        <v>0</v>
      </c>
      <c r="E31" s="100"/>
      <c r="F31" s="120">
        <f>E31*D31</f>
        <v>0</v>
      </c>
      <c r="G31" s="100"/>
      <c r="H31" s="254">
        <f t="shared" si="15"/>
        <v>0</v>
      </c>
      <c r="I31" s="255">
        <f>F31+H31</f>
        <v>0</v>
      </c>
      <c r="J31" s="346"/>
      <c r="K31" s="347"/>
      <c r="L31" s="347"/>
      <c r="M31" s="361"/>
      <c r="N31" s="362">
        <f>+M31+L31+K31+J31</f>
        <v>0</v>
      </c>
      <c r="O31" s="368"/>
      <c r="P31" s="350">
        <f>+F31+O31+N31+H31</f>
        <v>0</v>
      </c>
      <c r="R31" s="44"/>
    </row>
    <row r="32" spans="2:18" ht="30" x14ac:dyDescent="0.25">
      <c r="B32" s="111" t="s">
        <v>33</v>
      </c>
      <c r="C32" s="419" t="s">
        <v>186</v>
      </c>
      <c r="D32" s="246">
        <f>_xlfn.XLOOKUP(C32,'Fee rates and unit costs'!$B$5:$B$17,'Fee rates and unit costs'!$G$5:$G$17,0,0)</f>
        <v>0</v>
      </c>
      <c r="E32" s="103"/>
      <c r="F32" s="137">
        <f>E32*D32</f>
        <v>0</v>
      </c>
      <c r="G32" s="103"/>
      <c r="H32" s="310">
        <f t="shared" si="15"/>
        <v>0</v>
      </c>
      <c r="I32" s="311">
        <f>F32+H32</f>
        <v>0</v>
      </c>
      <c r="J32" s="346"/>
      <c r="K32" s="347"/>
      <c r="L32" s="347"/>
      <c r="M32" s="361"/>
      <c r="N32" s="362">
        <f>+J32+K32+L32+M32</f>
        <v>0</v>
      </c>
      <c r="O32" s="368"/>
      <c r="P32" s="350">
        <f>+F32+O32+N32+H32</f>
        <v>0</v>
      </c>
      <c r="R32" s="44"/>
    </row>
    <row r="33" spans="2:16" ht="30.75" thickBot="1" x14ac:dyDescent="0.3">
      <c r="B33" s="113" t="s">
        <v>34</v>
      </c>
      <c r="C33" s="418" t="s">
        <v>186</v>
      </c>
      <c r="D33" s="243">
        <f>_xlfn.XLOOKUP(C33,'Fee rates and unit costs'!$B$5:$B$17,'Fee rates and unit costs'!$G$5:$G$17,0,0)</f>
        <v>0</v>
      </c>
      <c r="E33" s="100"/>
      <c r="F33" s="120">
        <f>E33*D33</f>
        <v>0</v>
      </c>
      <c r="G33" s="100"/>
      <c r="H33" s="254">
        <f t="shared" si="15"/>
        <v>0</v>
      </c>
      <c r="I33" s="255">
        <f>F33+H33</f>
        <v>0</v>
      </c>
      <c r="J33" s="344"/>
      <c r="K33" s="345"/>
      <c r="L33" s="345"/>
      <c r="M33" s="369"/>
      <c r="N33" s="364">
        <f>+J33+K33+L33+M33</f>
        <v>0</v>
      </c>
      <c r="O33" s="370"/>
      <c r="P33" s="371">
        <f>+F33+O33+N33+H33</f>
        <v>0</v>
      </c>
    </row>
    <row r="34" spans="2:16" ht="15.75" thickBot="1" x14ac:dyDescent="0.3">
      <c r="B34" s="63" t="s">
        <v>64</v>
      </c>
      <c r="C34" s="432"/>
      <c r="D34" s="250"/>
      <c r="E34" s="40">
        <f t="shared" ref="E34:J34" si="16">E35+E48+E57</f>
        <v>0</v>
      </c>
      <c r="F34" s="41">
        <f t="shared" si="16"/>
        <v>0</v>
      </c>
      <c r="G34" s="40">
        <f t="shared" si="16"/>
        <v>0</v>
      </c>
      <c r="H34" s="372">
        <f t="shared" si="16"/>
        <v>0</v>
      </c>
      <c r="I34" s="281">
        <f t="shared" si="16"/>
        <v>0</v>
      </c>
      <c r="J34" s="282">
        <f t="shared" si="16"/>
        <v>0</v>
      </c>
      <c r="K34" s="283">
        <f t="shared" ref="K34:O34" si="17">K35+K48+K57</f>
        <v>0</v>
      </c>
      <c r="L34" s="283">
        <f>L35+L48+L57</f>
        <v>0</v>
      </c>
      <c r="M34" s="283">
        <f t="shared" si="17"/>
        <v>0</v>
      </c>
      <c r="N34" s="281">
        <f>N35+N48+N57</f>
        <v>0</v>
      </c>
      <c r="O34" s="285">
        <f t="shared" si="17"/>
        <v>0</v>
      </c>
      <c r="P34" s="285">
        <f>P35+P48+P57</f>
        <v>0</v>
      </c>
    </row>
    <row r="35" spans="2:16" ht="15.75" thickBot="1" x14ac:dyDescent="0.3">
      <c r="B35" s="54" t="s">
        <v>70</v>
      </c>
      <c r="C35" s="431"/>
      <c r="D35" s="248"/>
      <c r="E35" s="55">
        <f t="shared" ref="E35:F35" si="18">SUM(E36:E47)</f>
        <v>0</v>
      </c>
      <c r="F35" s="56">
        <f t="shared" si="18"/>
        <v>0</v>
      </c>
      <c r="G35" s="55">
        <f>SUM(G36:G47)</f>
        <v>0</v>
      </c>
      <c r="H35" s="331">
        <f t="shared" ref="H35:L35" si="19">SUM(H36:H47)</f>
        <v>0</v>
      </c>
      <c r="I35" s="332">
        <f t="shared" ref="I35" si="20">SUM(I36:I47)</f>
        <v>0</v>
      </c>
      <c r="J35" s="333">
        <f t="shared" si="19"/>
        <v>0</v>
      </c>
      <c r="K35" s="334">
        <f t="shared" si="19"/>
        <v>0</v>
      </c>
      <c r="L35" s="334">
        <f t="shared" si="19"/>
        <v>0</v>
      </c>
      <c r="M35" s="334">
        <f t="shared" ref="M35" si="21">SUM(M36:M47)</f>
        <v>0</v>
      </c>
      <c r="N35" s="332">
        <f t="shared" ref="N35:O35" si="22">SUM(N36:N47)</f>
        <v>0</v>
      </c>
      <c r="O35" s="360">
        <f t="shared" si="22"/>
        <v>0</v>
      </c>
      <c r="P35" s="360">
        <f>SUM(P36:P47)</f>
        <v>0</v>
      </c>
    </row>
    <row r="36" spans="2:16" ht="30" x14ac:dyDescent="0.25">
      <c r="B36" s="512" t="s">
        <v>36</v>
      </c>
      <c r="C36" s="417" t="s">
        <v>186</v>
      </c>
      <c r="D36" s="242">
        <f>_xlfn.XLOOKUP(C36,'Fee rates and unit costs'!$B$5:$B$17,'Fee rates and unit costs'!$G$5:$G$17,0,0)</f>
        <v>0</v>
      </c>
      <c r="E36" s="99"/>
      <c r="F36" s="135">
        <f t="shared" ref="F36:F47" si="23">E36*D36</f>
        <v>0</v>
      </c>
      <c r="G36" s="99"/>
      <c r="H36" s="303">
        <f t="shared" ref="H36:H47" si="24">D36*G36</f>
        <v>0</v>
      </c>
      <c r="I36" s="304">
        <f t="shared" ref="I36:I47" si="25">F36+H36</f>
        <v>0</v>
      </c>
      <c r="J36" s="336"/>
      <c r="K36" s="337"/>
      <c r="L36" s="337"/>
      <c r="M36" s="337"/>
      <c r="N36" s="497">
        <f>SUM(J36:M38)</f>
        <v>0</v>
      </c>
      <c r="O36" s="503"/>
      <c r="P36" s="500">
        <f>F36+H36+N36+O36</f>
        <v>0</v>
      </c>
    </row>
    <row r="37" spans="2:16" ht="30" x14ac:dyDescent="0.25">
      <c r="B37" s="513"/>
      <c r="C37" s="418" t="s">
        <v>186</v>
      </c>
      <c r="D37" s="243">
        <f>_xlfn.XLOOKUP(C37,'Fee rates and unit costs'!$B$5:$B$17,'Fee rates and unit costs'!$G$5:$G$17,0,0)</f>
        <v>0</v>
      </c>
      <c r="E37" s="100"/>
      <c r="F37" s="120">
        <f t="shared" si="23"/>
        <v>0</v>
      </c>
      <c r="G37" s="100"/>
      <c r="H37" s="254">
        <f t="shared" si="24"/>
        <v>0</v>
      </c>
      <c r="I37" s="255">
        <f t="shared" si="25"/>
        <v>0</v>
      </c>
      <c r="J37" s="338"/>
      <c r="K37" s="339"/>
      <c r="L37" s="339"/>
      <c r="M37" s="339"/>
      <c r="N37" s="498"/>
      <c r="O37" s="503"/>
      <c r="P37" s="500"/>
    </row>
    <row r="38" spans="2:16" ht="30" x14ac:dyDescent="0.25">
      <c r="B38" s="514"/>
      <c r="C38" s="423" t="s">
        <v>186</v>
      </c>
      <c r="D38" s="244">
        <f>_xlfn.XLOOKUP(C38,'Fee rates and unit costs'!$B$5:$B$17,'Fee rates and unit costs'!$G$5:$G$17,0,0)</f>
        <v>0</v>
      </c>
      <c r="E38" s="101"/>
      <c r="F38" s="136">
        <f t="shared" si="23"/>
        <v>0</v>
      </c>
      <c r="G38" s="101"/>
      <c r="H38" s="340">
        <f t="shared" si="24"/>
        <v>0</v>
      </c>
      <c r="I38" s="341">
        <f t="shared" si="25"/>
        <v>0</v>
      </c>
      <c r="J38" s="342"/>
      <c r="K38" s="343"/>
      <c r="L38" s="343"/>
      <c r="M38" s="343"/>
      <c r="N38" s="498"/>
      <c r="O38" s="504"/>
      <c r="P38" s="501"/>
    </row>
    <row r="39" spans="2:16" ht="30" x14ac:dyDescent="0.25">
      <c r="B39" s="515" t="s">
        <v>37</v>
      </c>
      <c r="C39" s="420" t="s">
        <v>186</v>
      </c>
      <c r="D39" s="245">
        <f>_xlfn.XLOOKUP(C39,'Fee rates and unit costs'!$B$5:$B$17,'Fee rates and unit costs'!$G$5:$G$17,0,0)</f>
        <v>0</v>
      </c>
      <c r="E39" s="102"/>
      <c r="F39" s="122">
        <f t="shared" si="23"/>
        <v>0</v>
      </c>
      <c r="G39" s="102"/>
      <c r="H39" s="261">
        <f t="shared" si="24"/>
        <v>0</v>
      </c>
      <c r="I39" s="262">
        <f t="shared" si="25"/>
        <v>0</v>
      </c>
      <c r="J39" s="338"/>
      <c r="K39" s="339"/>
      <c r="L39" s="339"/>
      <c r="M39" s="339"/>
      <c r="N39" s="498">
        <f>SUM(J39:M42)</f>
        <v>0</v>
      </c>
      <c r="O39" s="502"/>
      <c r="P39" s="499">
        <f>F39+H39+N39+O39</f>
        <v>0</v>
      </c>
    </row>
    <row r="40" spans="2:16" ht="30" x14ac:dyDescent="0.25">
      <c r="B40" s="513"/>
      <c r="C40" s="418" t="s">
        <v>186</v>
      </c>
      <c r="D40" s="243">
        <f>_xlfn.XLOOKUP(C40,'Fee rates and unit costs'!$B$5:$B$17,'Fee rates and unit costs'!$G$5:$G$17,0,0)</f>
        <v>0</v>
      </c>
      <c r="E40" s="100"/>
      <c r="F40" s="120">
        <f t="shared" si="23"/>
        <v>0</v>
      </c>
      <c r="G40" s="100"/>
      <c r="H40" s="254">
        <f t="shared" si="24"/>
        <v>0</v>
      </c>
      <c r="I40" s="255">
        <f t="shared" si="25"/>
        <v>0</v>
      </c>
      <c r="J40" s="338"/>
      <c r="K40" s="339"/>
      <c r="L40" s="339"/>
      <c r="M40" s="339"/>
      <c r="N40" s="498"/>
      <c r="O40" s="503"/>
      <c r="P40" s="500"/>
    </row>
    <row r="41" spans="2:16" ht="30" x14ac:dyDescent="0.25">
      <c r="B41" s="513"/>
      <c r="C41" s="418" t="s">
        <v>186</v>
      </c>
      <c r="D41" s="243">
        <f>_xlfn.XLOOKUP(C41,'Fee rates and unit costs'!$B$5:$B$17,'Fee rates and unit costs'!$G$5:$G$17,0,0)</f>
        <v>0</v>
      </c>
      <c r="E41" s="100"/>
      <c r="F41" s="120">
        <f t="shared" si="23"/>
        <v>0</v>
      </c>
      <c r="G41" s="100"/>
      <c r="H41" s="254">
        <f t="shared" si="24"/>
        <v>0</v>
      </c>
      <c r="I41" s="255">
        <f t="shared" si="25"/>
        <v>0</v>
      </c>
      <c r="J41" s="338"/>
      <c r="K41" s="339"/>
      <c r="L41" s="339"/>
      <c r="M41" s="339"/>
      <c r="N41" s="498"/>
      <c r="O41" s="503"/>
      <c r="P41" s="500"/>
    </row>
    <row r="42" spans="2:16" ht="30" x14ac:dyDescent="0.25">
      <c r="B42" s="514"/>
      <c r="C42" s="423" t="s">
        <v>186</v>
      </c>
      <c r="D42" s="244">
        <f>_xlfn.XLOOKUP(C42,'Fee rates and unit costs'!$B$5:$B$17,'Fee rates and unit costs'!$G$5:$G$17,0,0)</f>
        <v>0</v>
      </c>
      <c r="E42" s="101"/>
      <c r="F42" s="136">
        <f t="shared" si="23"/>
        <v>0</v>
      </c>
      <c r="G42" s="101"/>
      <c r="H42" s="340">
        <f t="shared" si="24"/>
        <v>0</v>
      </c>
      <c r="I42" s="341">
        <f t="shared" si="25"/>
        <v>0</v>
      </c>
      <c r="J42" s="342"/>
      <c r="K42" s="343"/>
      <c r="L42" s="343"/>
      <c r="M42" s="343"/>
      <c r="N42" s="498"/>
      <c r="O42" s="504"/>
      <c r="P42" s="501"/>
    </row>
    <row r="43" spans="2:16" ht="30" x14ac:dyDescent="0.25">
      <c r="B43" s="513" t="s">
        <v>38</v>
      </c>
      <c r="C43" s="418" t="s">
        <v>186</v>
      </c>
      <c r="D43" s="243">
        <f>_xlfn.XLOOKUP(C43,'Fee rates and unit costs'!$B$5:$B$17,'Fee rates and unit costs'!$G$5:$G$17,0,0)</f>
        <v>0</v>
      </c>
      <c r="E43" s="100"/>
      <c r="F43" s="120">
        <f t="shared" si="23"/>
        <v>0</v>
      </c>
      <c r="G43" s="100"/>
      <c r="H43" s="254">
        <f t="shared" si="24"/>
        <v>0</v>
      </c>
      <c r="I43" s="255">
        <f t="shared" si="25"/>
        <v>0</v>
      </c>
      <c r="J43" s="344"/>
      <c r="K43" s="345"/>
      <c r="L43" s="345"/>
      <c r="M43" s="345"/>
      <c r="N43" s="498">
        <f>SUM(J43:M45)</f>
        <v>0</v>
      </c>
      <c r="O43" s="502"/>
      <c r="P43" s="499">
        <f>F43+H43+N43+O43</f>
        <v>0</v>
      </c>
    </row>
    <row r="44" spans="2:16" ht="30" x14ac:dyDescent="0.25">
      <c r="B44" s="513"/>
      <c r="C44" s="418" t="s">
        <v>186</v>
      </c>
      <c r="D44" s="243">
        <f>_xlfn.XLOOKUP(C44,'Fee rates and unit costs'!$B$5:$B$17,'Fee rates and unit costs'!$G$5:$G$17,0,0)</f>
        <v>0</v>
      </c>
      <c r="E44" s="100"/>
      <c r="F44" s="120">
        <f t="shared" si="23"/>
        <v>0</v>
      </c>
      <c r="G44" s="100"/>
      <c r="H44" s="254">
        <f t="shared" si="24"/>
        <v>0</v>
      </c>
      <c r="I44" s="255">
        <f t="shared" si="25"/>
        <v>0</v>
      </c>
      <c r="J44" s="338"/>
      <c r="K44" s="339"/>
      <c r="L44" s="339"/>
      <c r="M44" s="339"/>
      <c r="N44" s="498"/>
      <c r="O44" s="503"/>
      <c r="P44" s="500"/>
    </row>
    <row r="45" spans="2:16" ht="30" x14ac:dyDescent="0.25">
      <c r="B45" s="514"/>
      <c r="C45" s="423" t="s">
        <v>186</v>
      </c>
      <c r="D45" s="244">
        <f>_xlfn.XLOOKUP(C45,'Fee rates and unit costs'!$B$5:$B$17,'Fee rates and unit costs'!$G$5:$G$17,0,0)</f>
        <v>0</v>
      </c>
      <c r="E45" s="101"/>
      <c r="F45" s="136">
        <f t="shared" si="23"/>
        <v>0</v>
      </c>
      <c r="G45" s="101"/>
      <c r="H45" s="340">
        <f t="shared" si="24"/>
        <v>0</v>
      </c>
      <c r="I45" s="341">
        <f t="shared" si="25"/>
        <v>0</v>
      </c>
      <c r="J45" s="342"/>
      <c r="K45" s="343"/>
      <c r="L45" s="343"/>
      <c r="M45" s="343"/>
      <c r="N45" s="498"/>
      <c r="O45" s="504"/>
      <c r="P45" s="501"/>
    </row>
    <row r="46" spans="2:16" ht="30" x14ac:dyDescent="0.25">
      <c r="B46" s="97" t="s">
        <v>96</v>
      </c>
      <c r="C46" s="419" t="s">
        <v>186</v>
      </c>
      <c r="D46" s="246">
        <f>_xlfn.XLOOKUP(C46,'Fee rates and unit costs'!$B$5:$B$17,'Fee rates and unit costs'!$G$5:$G$17,0,0)</f>
        <v>0</v>
      </c>
      <c r="E46" s="103"/>
      <c r="F46" s="137">
        <f t="shared" si="23"/>
        <v>0</v>
      </c>
      <c r="G46" s="103"/>
      <c r="H46" s="310">
        <f t="shared" si="24"/>
        <v>0</v>
      </c>
      <c r="I46" s="311">
        <f t="shared" si="25"/>
        <v>0</v>
      </c>
      <c r="J46" s="346"/>
      <c r="K46" s="347"/>
      <c r="L46" s="347"/>
      <c r="M46" s="361"/>
      <c r="N46" s="348">
        <f>SUM(J46:M46)</f>
        <v>0</v>
      </c>
      <c r="O46" s="349"/>
      <c r="P46" s="350">
        <f>F46+H46+N46+O46</f>
        <v>0</v>
      </c>
    </row>
    <row r="47" spans="2:16" ht="30.75" thickBot="1" x14ac:dyDescent="0.3">
      <c r="B47" s="114" t="s">
        <v>177</v>
      </c>
      <c r="C47" s="418" t="s">
        <v>186</v>
      </c>
      <c r="D47" s="243">
        <f>_xlfn.XLOOKUP(C47,'Fee rates and unit costs'!$B$5:$B$17,'Fee rates and unit costs'!$G$5:$G$17,0,0)</f>
        <v>0</v>
      </c>
      <c r="E47" s="100"/>
      <c r="F47" s="136">
        <f t="shared" si="23"/>
        <v>0</v>
      </c>
      <c r="G47" s="101"/>
      <c r="H47" s="340">
        <f t="shared" si="24"/>
        <v>0</v>
      </c>
      <c r="I47" s="341">
        <f t="shared" si="25"/>
        <v>0</v>
      </c>
      <c r="J47" s="344"/>
      <c r="K47" s="345"/>
      <c r="L47" s="345"/>
      <c r="M47" s="369"/>
      <c r="N47" s="373">
        <f>SUM(J47:M47)</f>
        <v>0</v>
      </c>
      <c r="O47" s="374"/>
      <c r="P47" s="350">
        <f>F47+H47+N47+O47</f>
        <v>0</v>
      </c>
    </row>
    <row r="48" spans="2:16" ht="15.75" thickBot="1" x14ac:dyDescent="0.3">
      <c r="B48" s="61" t="s">
        <v>71</v>
      </c>
      <c r="C48" s="433"/>
      <c r="D48" s="248"/>
      <c r="E48" s="59">
        <f t="shared" ref="E48:F48" si="26">SUM(E49:E56)</f>
        <v>0</v>
      </c>
      <c r="F48" s="60">
        <f t="shared" si="26"/>
        <v>0</v>
      </c>
      <c r="G48" s="59">
        <f t="shared" ref="G48:L48" si="27">SUM(G49:G56)</f>
        <v>0</v>
      </c>
      <c r="H48" s="331">
        <f t="shared" si="27"/>
        <v>0</v>
      </c>
      <c r="I48" s="332">
        <f t="shared" ref="I48" si="28">SUM(I49:I56)</f>
        <v>0</v>
      </c>
      <c r="J48" s="358">
        <f t="shared" si="27"/>
        <v>0</v>
      </c>
      <c r="K48" s="359">
        <f t="shared" si="27"/>
        <v>0</v>
      </c>
      <c r="L48" s="359">
        <f t="shared" si="27"/>
        <v>0</v>
      </c>
      <c r="M48" s="359">
        <f t="shared" ref="M48" si="29">SUM(M49:M56)</f>
        <v>0</v>
      </c>
      <c r="N48" s="332">
        <f t="shared" ref="N48:P48" si="30">SUM(N49:N56)</f>
        <v>0</v>
      </c>
      <c r="O48" s="360">
        <f t="shared" si="30"/>
        <v>0</v>
      </c>
      <c r="P48" s="360">
        <f t="shared" si="30"/>
        <v>0</v>
      </c>
    </row>
    <row r="49" spans="2:18" ht="30" x14ac:dyDescent="0.25">
      <c r="B49" s="512" t="s">
        <v>40</v>
      </c>
      <c r="C49" s="417" t="s">
        <v>186</v>
      </c>
      <c r="D49" s="242">
        <f>_xlfn.XLOOKUP(C49,'Fee rates and unit costs'!$B$5:$B$17,'Fee rates and unit costs'!$G$5:$G$17,0,0)</f>
        <v>0</v>
      </c>
      <c r="E49" s="99"/>
      <c r="F49" s="135">
        <f t="shared" ref="F49:F56" si="31">E49*D49</f>
        <v>0</v>
      </c>
      <c r="G49" s="99"/>
      <c r="H49" s="254">
        <f>D49*G49</f>
        <v>0</v>
      </c>
      <c r="I49" s="255">
        <f t="shared" ref="I49:I56" si="32">F49+H49</f>
        <v>0</v>
      </c>
      <c r="J49" s="336"/>
      <c r="K49" s="337"/>
      <c r="L49" s="337"/>
      <c r="M49" s="337"/>
      <c r="N49" s="518">
        <f>SUM(J49:M50)</f>
        <v>0</v>
      </c>
      <c r="O49" s="519"/>
      <c r="P49" s="500">
        <f>+F49+O49+N49+H49</f>
        <v>0</v>
      </c>
    </row>
    <row r="50" spans="2:18" ht="30" x14ac:dyDescent="0.25">
      <c r="B50" s="514"/>
      <c r="C50" s="423" t="s">
        <v>186</v>
      </c>
      <c r="D50" s="244">
        <f>_xlfn.XLOOKUP(C50,'Fee rates and unit costs'!$B$5:$B$17,'Fee rates and unit costs'!$G$5:$G$17,0,0)</f>
        <v>0</v>
      </c>
      <c r="E50" s="101"/>
      <c r="F50" s="136">
        <f t="shared" si="31"/>
        <v>0</v>
      </c>
      <c r="G50" s="101"/>
      <c r="H50" s="340">
        <f t="shared" ref="H50:H56" si="33">D50*G50</f>
        <v>0</v>
      </c>
      <c r="I50" s="341">
        <f t="shared" si="32"/>
        <v>0</v>
      </c>
      <c r="J50" s="342"/>
      <c r="K50" s="343"/>
      <c r="L50" s="343"/>
      <c r="M50" s="343"/>
      <c r="N50" s="516"/>
      <c r="O50" s="504"/>
      <c r="P50" s="501"/>
    </row>
    <row r="51" spans="2:18" ht="30" x14ac:dyDescent="0.25">
      <c r="B51" s="515" t="s">
        <v>41</v>
      </c>
      <c r="C51" s="420" t="s">
        <v>186</v>
      </c>
      <c r="D51" s="245">
        <f>_xlfn.XLOOKUP(C51,'Fee rates and unit costs'!$B$5:$B$17,'Fee rates and unit costs'!$G$5:$G$17,0,0)</f>
        <v>0</v>
      </c>
      <c r="E51" s="102"/>
      <c r="F51" s="122">
        <f t="shared" si="31"/>
        <v>0</v>
      </c>
      <c r="G51" s="102"/>
      <c r="H51" s="254">
        <f t="shared" si="33"/>
        <v>0</v>
      </c>
      <c r="I51" s="255">
        <f t="shared" si="32"/>
        <v>0</v>
      </c>
      <c r="J51" s="338"/>
      <c r="K51" s="339"/>
      <c r="L51" s="339"/>
      <c r="M51" s="339"/>
      <c r="N51" s="516">
        <f>SUM(J51:M53)</f>
        <v>0</v>
      </c>
      <c r="O51" s="502"/>
      <c r="P51" s="499">
        <f>+F51+H51+N51+O51</f>
        <v>0</v>
      </c>
    </row>
    <row r="52" spans="2:18" ht="30" x14ac:dyDescent="0.25">
      <c r="B52" s="513"/>
      <c r="C52" s="418" t="s">
        <v>186</v>
      </c>
      <c r="D52" s="243">
        <f>_xlfn.XLOOKUP(C52,'Fee rates and unit costs'!$B$5:$B$17,'Fee rates and unit costs'!$G$5:$G$17,0,0)</f>
        <v>0</v>
      </c>
      <c r="E52" s="100"/>
      <c r="F52" s="120">
        <f t="shared" si="31"/>
        <v>0</v>
      </c>
      <c r="G52" s="100"/>
      <c r="H52" s="254">
        <f t="shared" si="33"/>
        <v>0</v>
      </c>
      <c r="I52" s="255">
        <f t="shared" si="32"/>
        <v>0</v>
      </c>
      <c r="J52" s="338"/>
      <c r="K52" s="339"/>
      <c r="L52" s="339"/>
      <c r="M52" s="339"/>
      <c r="N52" s="516"/>
      <c r="O52" s="503"/>
      <c r="P52" s="500"/>
    </row>
    <row r="53" spans="2:18" ht="30" x14ac:dyDescent="0.25">
      <c r="B53" s="514"/>
      <c r="C53" s="423" t="s">
        <v>186</v>
      </c>
      <c r="D53" s="244">
        <f>_xlfn.XLOOKUP(C53,'Fee rates and unit costs'!$B$5:$B$17,'Fee rates and unit costs'!$G$5:$G$17,0,0)</f>
        <v>0</v>
      </c>
      <c r="E53" s="101"/>
      <c r="F53" s="136">
        <f t="shared" si="31"/>
        <v>0</v>
      </c>
      <c r="G53" s="101"/>
      <c r="H53" s="340">
        <f t="shared" si="33"/>
        <v>0</v>
      </c>
      <c r="I53" s="341">
        <f t="shared" si="32"/>
        <v>0</v>
      </c>
      <c r="J53" s="342"/>
      <c r="K53" s="343"/>
      <c r="L53" s="343"/>
      <c r="M53" s="343"/>
      <c r="N53" s="516"/>
      <c r="O53" s="503"/>
      <c r="P53" s="501"/>
    </row>
    <row r="54" spans="2:18" ht="30" x14ac:dyDescent="0.25">
      <c r="B54" s="97" t="s">
        <v>72</v>
      </c>
      <c r="C54" s="419" t="s">
        <v>186</v>
      </c>
      <c r="D54" s="246">
        <f>_xlfn.XLOOKUP(C54,'Fee rates and unit costs'!$B$5:$B$17,'Fee rates and unit costs'!$G$5:$G$17,0,0)</f>
        <v>0</v>
      </c>
      <c r="E54" s="103"/>
      <c r="F54" s="137">
        <f t="shared" si="31"/>
        <v>0</v>
      </c>
      <c r="G54" s="103"/>
      <c r="H54" s="310">
        <f t="shared" si="33"/>
        <v>0</v>
      </c>
      <c r="I54" s="311">
        <f t="shared" si="32"/>
        <v>0</v>
      </c>
      <c r="J54" s="346"/>
      <c r="K54" s="347"/>
      <c r="L54" s="347"/>
      <c r="M54" s="361"/>
      <c r="N54" s="362">
        <f>SUM(J54:M54)</f>
        <v>0</v>
      </c>
      <c r="O54" s="349"/>
      <c r="P54" s="350">
        <f>+F54+H54+N54+O54</f>
        <v>0</v>
      </c>
    </row>
    <row r="55" spans="2:18" ht="30" x14ac:dyDescent="0.25">
      <c r="B55" s="111" t="s">
        <v>73</v>
      </c>
      <c r="C55" s="423" t="s">
        <v>186</v>
      </c>
      <c r="D55" s="244">
        <f>_xlfn.XLOOKUP(C55,'Fee rates and unit costs'!$B$5:$B$17,'Fee rates and unit costs'!$G$5:$G$17,0,0)</f>
        <v>0</v>
      </c>
      <c r="E55" s="101"/>
      <c r="F55" s="136">
        <f t="shared" si="31"/>
        <v>0</v>
      </c>
      <c r="G55" s="101"/>
      <c r="H55" s="340">
        <f t="shared" si="33"/>
        <v>0</v>
      </c>
      <c r="I55" s="341">
        <f t="shared" si="32"/>
        <v>0</v>
      </c>
      <c r="J55" s="346"/>
      <c r="K55" s="347"/>
      <c r="L55" s="347"/>
      <c r="M55" s="361"/>
      <c r="N55" s="362">
        <f>SUM(J55:M55)</f>
        <v>0</v>
      </c>
      <c r="O55" s="349"/>
      <c r="P55" s="350">
        <f>+F55+H55+N55+O55</f>
        <v>0</v>
      </c>
    </row>
    <row r="56" spans="2:18" ht="30.75" thickBot="1" x14ac:dyDescent="0.3">
      <c r="B56" s="112" t="s">
        <v>97</v>
      </c>
      <c r="C56" s="418" t="s">
        <v>186</v>
      </c>
      <c r="D56" s="243">
        <f>_xlfn.XLOOKUP(C56,'Fee rates and unit costs'!$B$5:$B$17,'Fee rates and unit costs'!$G$5:$G$17,0,0)</f>
        <v>0</v>
      </c>
      <c r="E56" s="100"/>
      <c r="F56" s="120">
        <f t="shared" si="31"/>
        <v>0</v>
      </c>
      <c r="G56" s="100"/>
      <c r="H56" s="254">
        <f t="shared" si="33"/>
        <v>0</v>
      </c>
      <c r="I56" s="255">
        <f t="shared" si="32"/>
        <v>0</v>
      </c>
      <c r="J56" s="338"/>
      <c r="K56" s="338"/>
      <c r="L56" s="338"/>
      <c r="M56" s="363"/>
      <c r="N56" s="362">
        <f>SUM(J56:M56)</f>
        <v>0</v>
      </c>
      <c r="O56" s="356"/>
      <c r="P56" s="350">
        <f>+F56+H56+N56+O56</f>
        <v>0</v>
      </c>
    </row>
    <row r="57" spans="2:18" ht="15.75" thickBot="1" x14ac:dyDescent="0.3">
      <c r="B57" s="61" t="s">
        <v>74</v>
      </c>
      <c r="C57" s="424"/>
      <c r="D57" s="248"/>
      <c r="E57" s="57">
        <f>SUM(E58:E62)</f>
        <v>0</v>
      </c>
      <c r="F57" s="62">
        <f>SUM(F58:F62)</f>
        <v>0</v>
      </c>
      <c r="G57" s="57">
        <f>SUM(G58:G62)</f>
        <v>0</v>
      </c>
      <c r="H57" s="366">
        <f t="shared" ref="H57:M57" si="34">SUM(H58:H62)</f>
        <v>0</v>
      </c>
      <c r="I57" s="332">
        <f t="shared" ref="I57" si="35">SUM(I58:I62)</f>
        <v>0</v>
      </c>
      <c r="J57" s="333">
        <f t="shared" si="34"/>
        <v>0</v>
      </c>
      <c r="K57" s="248">
        <f t="shared" si="34"/>
        <v>0</v>
      </c>
      <c r="L57" s="248">
        <f t="shared" si="34"/>
        <v>0</v>
      </c>
      <c r="M57" s="367">
        <f t="shared" si="34"/>
        <v>0</v>
      </c>
      <c r="N57" s="332">
        <f>SUM(N58:N62)</f>
        <v>0</v>
      </c>
      <c r="O57" s="360">
        <f t="shared" ref="O57" si="36">SUM(O58:O62)</f>
        <v>0</v>
      </c>
      <c r="P57" s="360">
        <f t="shared" ref="P57" si="37">SUM(P58:P62)</f>
        <v>0</v>
      </c>
    </row>
    <row r="58" spans="2:18" ht="30" x14ac:dyDescent="0.25">
      <c r="B58" s="512" t="s">
        <v>43</v>
      </c>
      <c r="C58" s="417" t="s">
        <v>186</v>
      </c>
      <c r="D58" s="242">
        <f>_xlfn.XLOOKUP(C58,'Fee rates and unit costs'!$B$5:$B$17,'Fee rates and unit costs'!$G$5:$G$17,0,0)</f>
        <v>0</v>
      </c>
      <c r="E58" s="99"/>
      <c r="F58" s="135">
        <f t="shared" ref="F58:F62" si="38">E58*D58</f>
        <v>0</v>
      </c>
      <c r="G58" s="99"/>
      <c r="H58" s="303">
        <f t="shared" ref="H58:H62" si="39">D58*G58</f>
        <v>0</v>
      </c>
      <c r="I58" s="304">
        <f t="shared" ref="I58:I62" si="40">F58+H58</f>
        <v>0</v>
      </c>
      <c r="J58" s="338"/>
      <c r="K58" s="339"/>
      <c r="L58" s="339"/>
      <c r="M58" s="375"/>
      <c r="N58" s="518">
        <f>SUM(J58:M59)</f>
        <v>0</v>
      </c>
      <c r="O58" s="519"/>
      <c r="P58" s="545">
        <f>+F58+O58+N58+H58</f>
        <v>0</v>
      </c>
    </row>
    <row r="59" spans="2:18" ht="30" x14ac:dyDescent="0.25">
      <c r="B59" s="514"/>
      <c r="C59" s="423" t="s">
        <v>186</v>
      </c>
      <c r="D59" s="244">
        <f>_xlfn.XLOOKUP(C59,'Fee rates and unit costs'!$B$5:$B$17,'Fee rates and unit costs'!$G$5:$G$17,0,0)</f>
        <v>0</v>
      </c>
      <c r="E59" s="101"/>
      <c r="F59" s="136">
        <f t="shared" si="38"/>
        <v>0</v>
      </c>
      <c r="G59" s="101"/>
      <c r="H59" s="340">
        <f t="shared" si="39"/>
        <v>0</v>
      </c>
      <c r="I59" s="341">
        <f t="shared" si="40"/>
        <v>0</v>
      </c>
      <c r="J59" s="342"/>
      <c r="K59" s="343"/>
      <c r="L59" s="343"/>
      <c r="M59" s="376"/>
      <c r="N59" s="516"/>
      <c r="O59" s="504"/>
      <c r="P59" s="501"/>
    </row>
    <row r="60" spans="2:18" ht="30" x14ac:dyDescent="0.25">
      <c r="B60" s="111" t="s">
        <v>44</v>
      </c>
      <c r="C60" s="419" t="s">
        <v>186</v>
      </c>
      <c r="D60" s="246">
        <f>_xlfn.XLOOKUP(C60,'Fee rates and unit costs'!$B$5:$B$17,'Fee rates and unit costs'!$G$5:$G$17,0,0)</f>
        <v>0</v>
      </c>
      <c r="E60" s="103"/>
      <c r="F60" s="137">
        <f t="shared" si="38"/>
        <v>0</v>
      </c>
      <c r="G60" s="103"/>
      <c r="H60" s="310">
        <f t="shared" si="39"/>
        <v>0</v>
      </c>
      <c r="I60" s="311">
        <f t="shared" si="40"/>
        <v>0</v>
      </c>
      <c r="J60" s="346"/>
      <c r="K60" s="347"/>
      <c r="L60" s="347"/>
      <c r="M60" s="361"/>
      <c r="N60" s="362">
        <f>SUM(J60:M60)</f>
        <v>0</v>
      </c>
      <c r="O60" s="349"/>
      <c r="P60" s="350">
        <f>+F60+O60+N60+H60</f>
        <v>0</v>
      </c>
    </row>
    <row r="61" spans="2:18" ht="30" x14ac:dyDescent="0.25">
      <c r="B61" s="111" t="s">
        <v>45</v>
      </c>
      <c r="C61" s="419" t="s">
        <v>186</v>
      </c>
      <c r="D61" s="246">
        <f>_xlfn.XLOOKUP(C61,'Fee rates and unit costs'!$B$5:$B$17,'Fee rates and unit costs'!$G$5:$G$17,0,0)</f>
        <v>0</v>
      </c>
      <c r="E61" s="103"/>
      <c r="F61" s="137">
        <f t="shared" si="38"/>
        <v>0</v>
      </c>
      <c r="G61" s="103"/>
      <c r="H61" s="310">
        <f t="shared" si="39"/>
        <v>0</v>
      </c>
      <c r="I61" s="311">
        <f t="shared" si="40"/>
        <v>0</v>
      </c>
      <c r="J61" s="346"/>
      <c r="K61" s="347"/>
      <c r="L61" s="347"/>
      <c r="M61" s="361"/>
      <c r="N61" s="362">
        <f>SUM(J61:M61)</f>
        <v>0</v>
      </c>
      <c r="O61" s="349"/>
      <c r="P61" s="350">
        <f>+F61+O61+N61+H61</f>
        <v>0</v>
      </c>
    </row>
    <row r="62" spans="2:18" ht="30.75" thickBot="1" x14ac:dyDescent="0.3">
      <c r="B62" s="113" t="s">
        <v>75</v>
      </c>
      <c r="C62" s="419" t="s">
        <v>186</v>
      </c>
      <c r="D62" s="246">
        <f>_xlfn.XLOOKUP(C62,'Fee rates and unit costs'!$B$5:$B$17,'Fee rates and unit costs'!$G$5:$G$17,0,0)</f>
        <v>0</v>
      </c>
      <c r="E62" s="103"/>
      <c r="F62" s="137">
        <f t="shared" si="38"/>
        <v>0</v>
      </c>
      <c r="G62" s="103"/>
      <c r="H62" s="310">
        <f t="shared" si="39"/>
        <v>0</v>
      </c>
      <c r="I62" s="311">
        <f t="shared" si="40"/>
        <v>0</v>
      </c>
      <c r="J62" s="344"/>
      <c r="K62" s="345"/>
      <c r="L62" s="345"/>
      <c r="M62" s="369"/>
      <c r="N62" s="362">
        <f>SUM(J62:M62)</f>
        <v>0</v>
      </c>
      <c r="O62" s="374"/>
      <c r="P62" s="350">
        <f>+F62+O62+N62+H62</f>
        <v>0</v>
      </c>
    </row>
    <row r="63" spans="2:18" s="38" customFormat="1" ht="15.75" thickBot="1" x14ac:dyDescent="0.3">
      <c r="B63" s="5" t="s">
        <v>18</v>
      </c>
      <c r="C63" s="128"/>
      <c r="D63" s="129"/>
      <c r="E63" s="33">
        <f>E34+E5</f>
        <v>0</v>
      </c>
      <c r="F63" s="34">
        <f t="shared" ref="F63" si="41">F34+F5</f>
        <v>0</v>
      </c>
      <c r="G63" s="33">
        <f>G34+G5</f>
        <v>0</v>
      </c>
      <c r="H63" s="377">
        <f t="shared" ref="H63:P63" si="42">H34+H5</f>
        <v>0</v>
      </c>
      <c r="I63" s="378">
        <f t="shared" ref="I63" si="43">I34+I5</f>
        <v>0</v>
      </c>
      <c r="J63" s="379">
        <f t="shared" si="42"/>
        <v>0</v>
      </c>
      <c r="K63" s="380">
        <f t="shared" si="42"/>
        <v>0</v>
      </c>
      <c r="L63" s="380">
        <f t="shared" si="42"/>
        <v>0</v>
      </c>
      <c r="M63" s="380">
        <f t="shared" si="42"/>
        <v>0</v>
      </c>
      <c r="N63" s="381">
        <f>N34+N5</f>
        <v>0</v>
      </c>
      <c r="O63" s="382">
        <f t="shared" si="42"/>
        <v>0</v>
      </c>
      <c r="P63" s="383">
        <f t="shared" si="42"/>
        <v>0</v>
      </c>
      <c r="R63" s="48"/>
    </row>
    <row r="64" spans="2:18" ht="15.75" thickBot="1" x14ac:dyDescent="0.3">
      <c r="B64" s="2"/>
      <c r="I64" s="36"/>
      <c r="J64" s="24"/>
      <c r="K64" s="24"/>
      <c r="L64" s="24"/>
      <c r="M64" s="24"/>
      <c r="N64" s="25"/>
      <c r="O64" s="24"/>
      <c r="P64" s="25"/>
    </row>
    <row r="65" spans="2:17" s="4" customFormat="1" ht="33.6" customHeight="1" thickBot="1" x14ac:dyDescent="0.3">
      <c r="B65" s="509" t="s">
        <v>106</v>
      </c>
      <c r="C65" s="491" t="s">
        <v>118</v>
      </c>
      <c r="D65" s="492"/>
      <c r="E65" s="492"/>
      <c r="F65" s="492"/>
      <c r="G65" s="492"/>
      <c r="H65" s="492"/>
      <c r="I65" s="493"/>
      <c r="J65" s="511" t="s">
        <v>119</v>
      </c>
      <c r="K65" s="511"/>
      <c r="L65" s="511"/>
      <c r="M65" s="511"/>
      <c r="N65" s="511"/>
      <c r="O65" s="507" t="s">
        <v>123</v>
      </c>
      <c r="P65" s="505" t="s">
        <v>115</v>
      </c>
    </row>
    <row r="66" spans="2:17" s="4" customFormat="1" ht="45.75" thickBot="1" x14ac:dyDescent="0.3">
      <c r="B66" s="510"/>
      <c r="C66" s="18" t="s">
        <v>60</v>
      </c>
      <c r="D66" s="19" t="s">
        <v>108</v>
      </c>
      <c r="E66" s="19" t="s">
        <v>180</v>
      </c>
      <c r="F66" s="15" t="s">
        <v>116</v>
      </c>
      <c r="G66" s="19" t="s">
        <v>117</v>
      </c>
      <c r="H66" s="35" t="s">
        <v>111</v>
      </c>
      <c r="I66" s="16" t="s">
        <v>112</v>
      </c>
      <c r="J66" s="20" t="s">
        <v>109</v>
      </c>
      <c r="K66" s="21" t="s">
        <v>19</v>
      </c>
      <c r="L66" s="21" t="s">
        <v>110</v>
      </c>
      <c r="M66" s="21" t="s">
        <v>181</v>
      </c>
      <c r="N66" s="17" t="s">
        <v>113</v>
      </c>
      <c r="O66" s="508"/>
      <c r="P66" s="506"/>
    </row>
    <row r="67" spans="2:17" s="4" customFormat="1" ht="15.75" thickBot="1" x14ac:dyDescent="0.3">
      <c r="B67" s="10" t="s">
        <v>65</v>
      </c>
      <c r="C67" s="130"/>
      <c r="D67" s="125"/>
      <c r="E67" s="40">
        <f>E68+E77+E80</f>
        <v>0</v>
      </c>
      <c r="F67" s="40">
        <f>F68+F77+F80</f>
        <v>0</v>
      </c>
      <c r="G67" s="40">
        <f>G68+G77+G80</f>
        <v>0</v>
      </c>
      <c r="H67" s="300">
        <f t="shared" ref="H67:P67" si="44">H68+H77+H80</f>
        <v>0</v>
      </c>
      <c r="I67" s="281">
        <f t="shared" ref="I67" si="45">I68+I77+I80</f>
        <v>0</v>
      </c>
      <c r="J67" s="282">
        <f t="shared" si="44"/>
        <v>0</v>
      </c>
      <c r="K67" s="283">
        <f t="shared" si="44"/>
        <v>0</v>
      </c>
      <c r="L67" s="283">
        <f t="shared" si="44"/>
        <v>0</v>
      </c>
      <c r="M67" s="283">
        <f t="shared" si="44"/>
        <v>0</v>
      </c>
      <c r="N67" s="281">
        <f>N68+N77+N80</f>
        <v>0</v>
      </c>
      <c r="O67" s="301">
        <f t="shared" si="44"/>
        <v>0</v>
      </c>
      <c r="P67" s="285">
        <f t="shared" si="44"/>
        <v>0</v>
      </c>
    </row>
    <row r="68" spans="2:17" s="38" customFormat="1" ht="15.75" thickBot="1" x14ac:dyDescent="0.3">
      <c r="B68" s="12" t="s">
        <v>57</v>
      </c>
      <c r="C68" s="131"/>
      <c r="D68" s="32"/>
      <c r="E68" s="31">
        <f>SUM(E69:E76)</f>
        <v>0</v>
      </c>
      <c r="F68" s="31">
        <f>SUM(F69:F76)</f>
        <v>0</v>
      </c>
      <c r="G68" s="31">
        <f>SUM(G69:G76)</f>
        <v>0</v>
      </c>
      <c r="H68" s="302">
        <f>SUM(H69:H76)</f>
        <v>0</v>
      </c>
      <c r="I68" s="286">
        <f>SUM(I69:I76)</f>
        <v>0</v>
      </c>
      <c r="J68" s="287">
        <f t="shared" ref="J68:P68" si="46">SUM(J69:J76)</f>
        <v>0</v>
      </c>
      <c r="K68" s="288">
        <f t="shared" si="46"/>
        <v>0</v>
      </c>
      <c r="L68" s="288">
        <f t="shared" si="46"/>
        <v>0</v>
      </c>
      <c r="M68" s="288">
        <f t="shared" ref="M68" si="47">SUM(M69:M76)</f>
        <v>0</v>
      </c>
      <c r="N68" s="286">
        <f t="shared" si="46"/>
        <v>0</v>
      </c>
      <c r="O68" s="289">
        <f t="shared" si="46"/>
        <v>0</v>
      </c>
      <c r="P68" s="290">
        <f t="shared" si="46"/>
        <v>0</v>
      </c>
    </row>
    <row r="69" spans="2:17" ht="30" x14ac:dyDescent="0.25">
      <c r="B69" s="543" t="s">
        <v>76</v>
      </c>
      <c r="C69" s="417" t="s">
        <v>186</v>
      </c>
      <c r="D69" s="242">
        <f>_xlfn.XLOOKUP(C69,'Fee rates and unit costs'!$B$5:$B$17,'Fee rates and unit costs'!$G$5:$G$17,0,0)</f>
        <v>0</v>
      </c>
      <c r="E69" s="99"/>
      <c r="F69" s="135">
        <f t="shared" ref="F69:F76" si="48">E69*D69</f>
        <v>0</v>
      </c>
      <c r="G69" s="99"/>
      <c r="H69" s="303">
        <f t="shared" ref="H69:H76" si="49">D69*G69</f>
        <v>0</v>
      </c>
      <c r="I69" s="304">
        <f t="shared" ref="I69:I76" si="50">F69+H69</f>
        <v>0</v>
      </c>
      <c r="J69" s="305"/>
      <c r="K69" s="306"/>
      <c r="L69" s="306"/>
      <c r="M69" s="306"/>
      <c r="N69" s="544">
        <f>SUM(J69:M70)</f>
        <v>0</v>
      </c>
      <c r="O69" s="533"/>
      <c r="P69" s="534">
        <f>F69+H69+N69+O69</f>
        <v>0</v>
      </c>
    </row>
    <row r="70" spans="2:17" ht="14.85" customHeight="1" x14ac:dyDescent="0.25">
      <c r="B70" s="537"/>
      <c r="C70" s="418" t="s">
        <v>186</v>
      </c>
      <c r="D70" s="243">
        <f>_xlfn.XLOOKUP(C70,'Fee rates and unit costs'!$B$5:$B$17,'Fee rates and unit costs'!$G$5:$G$17,0,0)</f>
        <v>0</v>
      </c>
      <c r="E70" s="100"/>
      <c r="F70" s="120">
        <f t="shared" si="48"/>
        <v>0</v>
      </c>
      <c r="G70" s="100"/>
      <c r="H70" s="254">
        <f t="shared" si="49"/>
        <v>0</v>
      </c>
      <c r="I70" s="255">
        <f t="shared" si="50"/>
        <v>0</v>
      </c>
      <c r="J70" s="308"/>
      <c r="K70" s="309"/>
      <c r="L70" s="309"/>
      <c r="M70" s="309"/>
      <c r="N70" s="538"/>
      <c r="O70" s="533"/>
      <c r="P70" s="535"/>
    </row>
    <row r="71" spans="2:17" ht="30" x14ac:dyDescent="0.25">
      <c r="B71" s="115" t="s">
        <v>77</v>
      </c>
      <c r="C71" s="419" t="s">
        <v>186</v>
      </c>
      <c r="D71" s="246">
        <f>_xlfn.XLOOKUP(C71,'Fee rates and unit costs'!$B$5:$B$17,'Fee rates and unit costs'!$G$5:$G$17,0,0)</f>
        <v>0</v>
      </c>
      <c r="E71" s="103"/>
      <c r="F71" s="137">
        <f t="shared" si="48"/>
        <v>0</v>
      </c>
      <c r="G71" s="103"/>
      <c r="H71" s="310">
        <f t="shared" si="49"/>
        <v>0</v>
      </c>
      <c r="I71" s="311">
        <f t="shared" si="50"/>
        <v>0</v>
      </c>
      <c r="J71" s="308"/>
      <c r="K71" s="309"/>
      <c r="L71" s="309"/>
      <c r="M71" s="264"/>
      <c r="N71" s="312">
        <f>SUM(J71:M71)</f>
        <v>0</v>
      </c>
      <c r="O71" s="266"/>
      <c r="P71" s="267">
        <f>F71+H71+N71+O71</f>
        <v>0</v>
      </c>
    </row>
    <row r="72" spans="2:17" ht="30" x14ac:dyDescent="0.25">
      <c r="B72" s="536" t="s">
        <v>78</v>
      </c>
      <c r="C72" s="418" t="s">
        <v>186</v>
      </c>
      <c r="D72" s="243">
        <f>_xlfn.XLOOKUP(C72,'Fee rates and unit costs'!$B$5:$B$17,'Fee rates and unit costs'!$G$5:$G$17,0,0)</f>
        <v>0</v>
      </c>
      <c r="E72" s="100"/>
      <c r="F72" s="120">
        <f t="shared" si="48"/>
        <v>0</v>
      </c>
      <c r="G72" s="100"/>
      <c r="H72" s="254">
        <f t="shared" si="49"/>
        <v>0</v>
      </c>
      <c r="I72" s="255">
        <f t="shared" si="50"/>
        <v>0</v>
      </c>
      <c r="J72" s="270"/>
      <c r="K72" s="271"/>
      <c r="L72" s="271"/>
      <c r="M72" s="271"/>
      <c r="N72" s="538">
        <f>SUM(J72:M73)</f>
        <v>0</v>
      </c>
      <c r="O72" s="539"/>
      <c r="P72" s="541">
        <f>F72+H72+N72+O72</f>
        <v>0</v>
      </c>
    </row>
    <row r="73" spans="2:17" ht="30" x14ac:dyDescent="0.25">
      <c r="B73" s="537"/>
      <c r="C73" s="418" t="s">
        <v>186</v>
      </c>
      <c r="D73" s="243">
        <f>_xlfn.XLOOKUP(C73,'Fee rates and unit costs'!$B$5:$B$17,'Fee rates and unit costs'!$G$5:$G$17,0,0)</f>
        <v>0</v>
      </c>
      <c r="E73" s="100"/>
      <c r="F73" s="120">
        <f t="shared" si="48"/>
        <v>0</v>
      </c>
      <c r="G73" s="100"/>
      <c r="H73" s="254">
        <f t="shared" si="49"/>
        <v>0</v>
      </c>
      <c r="I73" s="255">
        <f t="shared" si="50"/>
        <v>0</v>
      </c>
      <c r="J73" s="308"/>
      <c r="K73" s="309"/>
      <c r="L73" s="309"/>
      <c r="M73" s="309"/>
      <c r="N73" s="538"/>
      <c r="O73" s="540"/>
      <c r="P73" s="529"/>
    </row>
    <row r="74" spans="2:17" ht="30" x14ac:dyDescent="0.25">
      <c r="B74" s="116" t="s">
        <v>79</v>
      </c>
      <c r="C74" s="420" t="s">
        <v>186</v>
      </c>
      <c r="D74" s="245">
        <f>_xlfn.XLOOKUP(C74,'Fee rates and unit costs'!$B$5:$B$17,'Fee rates and unit costs'!$G$5:$G$17,0,0)</f>
        <v>0</v>
      </c>
      <c r="E74" s="102"/>
      <c r="F74" s="122">
        <f t="shared" si="48"/>
        <v>0</v>
      </c>
      <c r="G74" s="102"/>
      <c r="H74" s="261">
        <f t="shared" si="49"/>
        <v>0</v>
      </c>
      <c r="I74" s="262">
        <f t="shared" si="50"/>
        <v>0</v>
      </c>
      <c r="J74" s="263"/>
      <c r="K74" s="264"/>
      <c r="L74" s="264"/>
      <c r="M74" s="264"/>
      <c r="N74" s="312">
        <f>SUM(J74:M74)</f>
        <v>0</v>
      </c>
      <c r="O74" s="266"/>
      <c r="P74" s="267">
        <f>F74+H74+N74+O74</f>
        <v>0</v>
      </c>
    </row>
    <row r="75" spans="2:17" ht="30" x14ac:dyDescent="0.25">
      <c r="B75" s="117" t="s">
        <v>98</v>
      </c>
      <c r="C75" s="420" t="s">
        <v>186</v>
      </c>
      <c r="D75" s="245">
        <f>_xlfn.XLOOKUP(C75,'Fee rates and unit costs'!$B$5:$B$17,'Fee rates and unit costs'!$G$5:$G$17,0,0)</f>
        <v>0</v>
      </c>
      <c r="E75" s="102"/>
      <c r="F75" s="122">
        <f t="shared" si="48"/>
        <v>0</v>
      </c>
      <c r="G75" s="102"/>
      <c r="H75" s="261">
        <f t="shared" si="49"/>
        <v>0</v>
      </c>
      <c r="I75" s="262">
        <f t="shared" si="50"/>
        <v>0</v>
      </c>
      <c r="J75" s="263"/>
      <c r="K75" s="264"/>
      <c r="L75" s="264"/>
      <c r="M75" s="264"/>
      <c r="N75" s="312">
        <f>SUM(J75:M75)</f>
        <v>0</v>
      </c>
      <c r="O75" s="273"/>
      <c r="P75" s="267">
        <f>F75+H75+N75+O75</f>
        <v>0</v>
      </c>
    </row>
    <row r="76" spans="2:17" ht="30.75" thickBot="1" x14ac:dyDescent="0.3">
      <c r="B76" s="115" t="s">
        <v>178</v>
      </c>
      <c r="C76" s="421" t="s">
        <v>186</v>
      </c>
      <c r="D76" s="251">
        <f>_xlfn.XLOOKUP(C76,'Fee rates and unit costs'!$B$5:$B$17,'Fee rates and unit costs'!$G$5:$G$17,0,0)</f>
        <v>0</v>
      </c>
      <c r="E76" s="118"/>
      <c r="F76" s="121">
        <f t="shared" si="48"/>
        <v>0</v>
      </c>
      <c r="G76" s="118"/>
      <c r="H76" s="268">
        <f t="shared" si="49"/>
        <v>0</v>
      </c>
      <c r="I76" s="269">
        <f t="shared" si="50"/>
        <v>0</v>
      </c>
      <c r="J76" s="314"/>
      <c r="K76" s="315"/>
      <c r="L76" s="315"/>
      <c r="M76" s="316"/>
      <c r="N76" s="312">
        <f>SUM(J76:M76)</f>
        <v>0</v>
      </c>
      <c r="O76" s="317"/>
      <c r="P76" s="267">
        <f>F76+H76+N76+O76</f>
        <v>0</v>
      </c>
    </row>
    <row r="77" spans="2:17" s="38" customFormat="1" ht="15.75" thickBot="1" x14ac:dyDescent="0.3">
      <c r="B77" s="1" t="s">
        <v>58</v>
      </c>
      <c r="C77" s="422"/>
      <c r="D77" s="252"/>
      <c r="E77" s="32">
        <f t="shared" ref="E77:O77" si="51">SUM(E78:E79)</f>
        <v>0</v>
      </c>
      <c r="F77" s="32">
        <f t="shared" si="51"/>
        <v>0</v>
      </c>
      <c r="G77" s="32">
        <f t="shared" si="51"/>
        <v>0</v>
      </c>
      <c r="H77" s="289">
        <f t="shared" si="51"/>
        <v>0</v>
      </c>
      <c r="I77" s="302">
        <f t="shared" ref="I77" si="52">SUM(I78:I79)</f>
        <v>0</v>
      </c>
      <c r="J77" s="287">
        <f t="shared" si="51"/>
        <v>0</v>
      </c>
      <c r="K77" s="252">
        <f t="shared" si="51"/>
        <v>0</v>
      </c>
      <c r="L77" s="252">
        <f t="shared" si="51"/>
        <v>0</v>
      </c>
      <c r="M77" s="288">
        <f t="shared" ref="M77" si="53">SUM(M78:M79)</f>
        <v>0</v>
      </c>
      <c r="N77" s="318">
        <f t="shared" si="51"/>
        <v>0</v>
      </c>
      <c r="O77" s="289">
        <f t="shared" si="51"/>
        <v>0</v>
      </c>
      <c r="P77" s="290">
        <f>SUM(P78:P79)</f>
        <v>0</v>
      </c>
    </row>
    <row r="78" spans="2:17" ht="30" x14ac:dyDescent="0.25">
      <c r="B78" s="116" t="s">
        <v>80</v>
      </c>
      <c r="C78" s="418" t="s">
        <v>186</v>
      </c>
      <c r="D78" s="243">
        <f>_xlfn.XLOOKUP(C78,'Fee rates and unit costs'!$B$5:$B$17,'Fee rates and unit costs'!$G$5:$G$17,0,0)</f>
        <v>0</v>
      </c>
      <c r="E78" s="100"/>
      <c r="F78" s="120">
        <f t="shared" ref="F78:F79" si="54">E78*D78</f>
        <v>0</v>
      </c>
      <c r="G78" s="100"/>
      <c r="H78" s="254">
        <f t="shared" ref="H78:H79" si="55">D78*G78</f>
        <v>0</v>
      </c>
      <c r="I78" s="255">
        <f t="shared" ref="I78:I79" si="56">F78+H78</f>
        <v>0</v>
      </c>
      <c r="J78" s="256"/>
      <c r="K78" s="257"/>
      <c r="L78" s="257"/>
      <c r="M78" s="257"/>
      <c r="N78" s="319">
        <f>SUM(J78:M78)</f>
        <v>0</v>
      </c>
      <c r="O78" s="273"/>
      <c r="P78" s="267">
        <f>F78+H78+N78+O78</f>
        <v>0</v>
      </c>
    </row>
    <row r="79" spans="2:17" ht="30.75" thickBot="1" x14ac:dyDescent="0.3">
      <c r="B79" s="116" t="s">
        <v>81</v>
      </c>
      <c r="C79" s="421" t="s">
        <v>186</v>
      </c>
      <c r="D79" s="251">
        <f>_xlfn.XLOOKUP(C79,'Fee rates and unit costs'!$B$5:$B$17,'Fee rates and unit costs'!$G$5:$G$17,0,0)</f>
        <v>0</v>
      </c>
      <c r="E79" s="118"/>
      <c r="F79" s="121">
        <f t="shared" si="54"/>
        <v>0</v>
      </c>
      <c r="G79" s="118"/>
      <c r="H79" s="268">
        <f t="shared" si="55"/>
        <v>0</v>
      </c>
      <c r="I79" s="269">
        <f t="shared" si="56"/>
        <v>0</v>
      </c>
      <c r="J79" s="320"/>
      <c r="K79" s="316"/>
      <c r="L79" s="316"/>
      <c r="M79" s="316"/>
      <c r="N79" s="321">
        <f>+M79+L79+K79+J79</f>
        <v>0</v>
      </c>
      <c r="O79" s="273"/>
      <c r="P79" s="267">
        <f>F79+H79+N79+O79</f>
        <v>0</v>
      </c>
    </row>
    <row r="80" spans="2:17" s="38" customFormat="1" ht="15.75" thickBot="1" x14ac:dyDescent="0.3">
      <c r="B80" s="1" t="s">
        <v>66</v>
      </c>
      <c r="C80" s="422"/>
      <c r="D80" s="252"/>
      <c r="E80" s="32">
        <f>SUM(E81:E83)</f>
        <v>0</v>
      </c>
      <c r="F80" s="32">
        <f t="shared" ref="F80:O80" si="57">SUM(F81:F83)</f>
        <v>0</v>
      </c>
      <c r="G80" s="32">
        <f>SUM(G81:G83)</f>
        <v>0</v>
      </c>
      <c r="H80" s="289">
        <f t="shared" si="57"/>
        <v>0</v>
      </c>
      <c r="I80" s="302">
        <f t="shared" ref="I80" si="58">SUM(I81:I83)</f>
        <v>0</v>
      </c>
      <c r="J80" s="287">
        <f t="shared" si="57"/>
        <v>0</v>
      </c>
      <c r="K80" s="252">
        <f t="shared" si="57"/>
        <v>0</v>
      </c>
      <c r="L80" s="252">
        <f t="shared" si="57"/>
        <v>0</v>
      </c>
      <c r="M80" s="288">
        <f t="shared" ref="M80" si="59">SUM(M81:M83)</f>
        <v>0</v>
      </c>
      <c r="N80" s="318">
        <f t="shared" si="57"/>
        <v>0</v>
      </c>
      <c r="O80" s="289">
        <f t="shared" si="57"/>
        <v>0</v>
      </c>
      <c r="P80" s="290">
        <f>SUM(P81:P83)</f>
        <v>0</v>
      </c>
      <c r="Q80" s="53"/>
    </row>
    <row r="81" spans="2:18" ht="30" x14ac:dyDescent="0.25">
      <c r="B81" s="116" t="s">
        <v>82</v>
      </c>
      <c r="C81" s="418" t="s">
        <v>186</v>
      </c>
      <c r="D81" s="243">
        <f>_xlfn.XLOOKUP(C81,'Fee rates and unit costs'!$B$5:$B$17,'Fee rates and unit costs'!$G$5:$G$17,0,0)</f>
        <v>0</v>
      </c>
      <c r="E81" s="100"/>
      <c r="F81" s="120">
        <f t="shared" ref="F81:F83" si="60">E81*D81</f>
        <v>0</v>
      </c>
      <c r="G81" s="100"/>
      <c r="H81" s="254">
        <f t="shared" ref="H81:H83" si="61">D81*G81</f>
        <v>0</v>
      </c>
      <c r="I81" s="255">
        <f t="shared" ref="I81:I83" si="62">F81+H81</f>
        <v>0</v>
      </c>
      <c r="J81" s="305"/>
      <c r="K81" s="306"/>
      <c r="L81" s="306"/>
      <c r="M81" s="306"/>
      <c r="N81" s="319">
        <f>+M81+L81+K81+J81</f>
        <v>0</v>
      </c>
      <c r="O81" s="273"/>
      <c r="P81" s="322">
        <f>+F81+H81+M81+N81</f>
        <v>0</v>
      </c>
      <c r="Q81" s="44"/>
    </row>
    <row r="82" spans="2:18" ht="30" x14ac:dyDescent="0.25">
      <c r="B82" s="116" t="s">
        <v>83</v>
      </c>
      <c r="C82" s="419" t="s">
        <v>186</v>
      </c>
      <c r="D82" s="246">
        <f>_xlfn.XLOOKUP(C82,'Fee rates and unit costs'!$B$5:$B$17,'Fee rates and unit costs'!$G$5:$G$17,0,0)</f>
        <v>0</v>
      </c>
      <c r="E82" s="103"/>
      <c r="F82" s="137">
        <f t="shared" si="60"/>
        <v>0</v>
      </c>
      <c r="G82" s="103"/>
      <c r="H82" s="310">
        <f t="shared" si="61"/>
        <v>0</v>
      </c>
      <c r="I82" s="311">
        <f t="shared" si="62"/>
        <v>0</v>
      </c>
      <c r="J82" s="263"/>
      <c r="K82" s="264"/>
      <c r="L82" s="264"/>
      <c r="M82" s="264"/>
      <c r="N82" s="323">
        <f>+M82+L82+K82+J82</f>
        <v>0</v>
      </c>
      <c r="O82" s="273"/>
      <c r="P82" s="324">
        <f>+F82+H82+M82+N82</f>
        <v>0</v>
      </c>
      <c r="Q82" s="44"/>
    </row>
    <row r="83" spans="2:18" ht="30.75" thickBot="1" x14ac:dyDescent="0.3">
      <c r="B83" s="115" t="s">
        <v>84</v>
      </c>
      <c r="C83" s="418" t="s">
        <v>186</v>
      </c>
      <c r="D83" s="243">
        <f>_xlfn.XLOOKUP(C83,'Fee rates and unit costs'!$B$5:$B$17,'Fee rates and unit costs'!$G$5:$G$17,0,0)</f>
        <v>0</v>
      </c>
      <c r="E83" s="100"/>
      <c r="F83" s="120">
        <f t="shared" si="60"/>
        <v>0</v>
      </c>
      <c r="G83" s="100"/>
      <c r="H83" s="254">
        <f t="shared" si="61"/>
        <v>0</v>
      </c>
      <c r="I83" s="255">
        <f t="shared" si="62"/>
        <v>0</v>
      </c>
      <c r="J83" s="325"/>
      <c r="K83" s="326"/>
      <c r="L83" s="326"/>
      <c r="M83" s="326"/>
      <c r="N83" s="327">
        <f>+M83+L83+K83+J83</f>
        <v>0</v>
      </c>
      <c r="O83" s="328"/>
      <c r="P83" s="329">
        <f>+F83+H83+M83+N83</f>
        <v>0</v>
      </c>
      <c r="Q83" s="44"/>
    </row>
    <row r="84" spans="2:18" s="38" customFormat="1" ht="15.75" thickBot="1" x14ac:dyDescent="0.3">
      <c r="B84" s="5" t="s">
        <v>18</v>
      </c>
      <c r="C84" s="27"/>
      <c r="D84" s="64"/>
      <c r="E84" s="64">
        <f>E67</f>
        <v>0</v>
      </c>
      <c r="F84" s="64">
        <f>F67</f>
        <v>0</v>
      </c>
      <c r="G84" s="64">
        <f>G67</f>
        <v>0</v>
      </c>
      <c r="H84" s="279">
        <f>H67</f>
        <v>0</v>
      </c>
      <c r="I84" s="279">
        <f>I67</f>
        <v>0</v>
      </c>
      <c r="J84" s="275">
        <f t="shared" ref="J84:P84" si="63">J67</f>
        <v>0</v>
      </c>
      <c r="K84" s="276">
        <f t="shared" si="63"/>
        <v>0</v>
      </c>
      <c r="L84" s="276">
        <f t="shared" si="63"/>
        <v>0</v>
      </c>
      <c r="M84" s="276">
        <f t="shared" si="63"/>
        <v>0</v>
      </c>
      <c r="N84" s="274">
        <f t="shared" si="63"/>
        <v>0</v>
      </c>
      <c r="O84" s="280">
        <f t="shared" si="63"/>
        <v>0</v>
      </c>
      <c r="P84" s="280">
        <f t="shared" si="63"/>
        <v>0</v>
      </c>
      <c r="R84" s="48"/>
    </row>
    <row r="85" spans="2:18" s="38" customFormat="1" ht="15.75" thickBot="1" x14ac:dyDescent="0.3">
      <c r="B85" s="2"/>
      <c r="C85" s="49"/>
      <c r="D85" s="49"/>
      <c r="E85" s="49"/>
      <c r="F85" s="49"/>
      <c r="G85" s="49"/>
      <c r="H85" s="50"/>
      <c r="I85" s="50"/>
      <c r="J85" s="51"/>
      <c r="K85" s="51"/>
      <c r="L85" s="51"/>
      <c r="M85" s="51"/>
      <c r="N85" s="52"/>
      <c r="O85" s="51"/>
      <c r="P85" s="52"/>
    </row>
    <row r="86" spans="2:18" s="39" customFormat="1" ht="15" customHeight="1" thickBot="1" x14ac:dyDescent="0.3">
      <c r="B86" s="509" t="s">
        <v>107</v>
      </c>
      <c r="C86" s="491" t="s">
        <v>118</v>
      </c>
      <c r="D86" s="492"/>
      <c r="E86" s="492"/>
      <c r="F86" s="492"/>
      <c r="G86" s="492"/>
      <c r="H86" s="492"/>
      <c r="I86" s="493"/>
      <c r="J86" s="511" t="s">
        <v>119</v>
      </c>
      <c r="K86" s="511"/>
      <c r="L86" s="511"/>
      <c r="M86" s="511"/>
      <c r="N86" s="511"/>
      <c r="O86" s="507" t="s">
        <v>123</v>
      </c>
      <c r="P86" s="505" t="s">
        <v>115</v>
      </c>
    </row>
    <row r="87" spans="2:18" s="39" customFormat="1" ht="45.75" thickBot="1" x14ac:dyDescent="0.3">
      <c r="B87" s="542"/>
      <c r="C87" s="229" t="s">
        <v>60</v>
      </c>
      <c r="D87" s="19" t="s">
        <v>108</v>
      </c>
      <c r="E87" s="19" t="s">
        <v>180</v>
      </c>
      <c r="F87" s="13" t="s">
        <v>94</v>
      </c>
      <c r="G87" s="19" t="s">
        <v>117</v>
      </c>
      <c r="H87" s="14" t="s">
        <v>93</v>
      </c>
      <c r="I87" s="14" t="s">
        <v>93</v>
      </c>
      <c r="J87" s="228" t="s">
        <v>182</v>
      </c>
      <c r="K87" s="21" t="s">
        <v>19</v>
      </c>
      <c r="L87" s="21" t="s">
        <v>184</v>
      </c>
      <c r="M87" s="21" t="s">
        <v>183</v>
      </c>
      <c r="N87" s="26" t="s">
        <v>20</v>
      </c>
      <c r="O87" s="508"/>
      <c r="P87" s="506"/>
    </row>
    <row r="88" spans="2:18" s="39" customFormat="1" ht="15.75" thickBot="1" x14ac:dyDescent="0.3">
      <c r="B88" s="11" t="s">
        <v>67</v>
      </c>
      <c r="C88" s="130"/>
      <c r="D88" s="125"/>
      <c r="E88" s="40">
        <f>E89+E94</f>
        <v>0</v>
      </c>
      <c r="F88" s="40">
        <f t="shared" ref="F88:P88" si="64">F89+F94</f>
        <v>0</v>
      </c>
      <c r="G88" s="40">
        <f>G89+G94</f>
        <v>0</v>
      </c>
      <c r="H88" s="281">
        <f t="shared" si="64"/>
        <v>0</v>
      </c>
      <c r="I88" s="281">
        <f t="shared" ref="I88" si="65">I89+I94</f>
        <v>0</v>
      </c>
      <c r="J88" s="282">
        <f t="shared" si="64"/>
        <v>0</v>
      </c>
      <c r="K88" s="283">
        <f t="shared" si="64"/>
        <v>0</v>
      </c>
      <c r="L88" s="283">
        <f t="shared" si="64"/>
        <v>0</v>
      </c>
      <c r="M88" s="283">
        <f t="shared" si="64"/>
        <v>0</v>
      </c>
      <c r="N88" s="281">
        <f t="shared" si="64"/>
        <v>0</v>
      </c>
      <c r="O88" s="284">
        <f t="shared" si="64"/>
        <v>0</v>
      </c>
      <c r="P88" s="285">
        <f t="shared" si="64"/>
        <v>0</v>
      </c>
    </row>
    <row r="89" spans="2:18" s="38" customFormat="1" ht="15.75" thickBot="1" x14ac:dyDescent="0.3">
      <c r="B89" s="12" t="s">
        <v>68</v>
      </c>
      <c r="C89" s="131"/>
      <c r="D89" s="32"/>
      <c r="E89" s="31">
        <f>SUM(E90:E93)</f>
        <v>0</v>
      </c>
      <c r="F89" s="31">
        <f>SUM(F90:F93)</f>
        <v>0</v>
      </c>
      <c r="G89" s="31">
        <f>SUM(G90:G93)</f>
        <v>0</v>
      </c>
      <c r="H89" s="286">
        <f>SUM(H90:H93)</f>
        <v>0</v>
      </c>
      <c r="I89" s="286">
        <f>SUM(I90:I93)</f>
        <v>0</v>
      </c>
      <c r="J89" s="287">
        <f t="shared" ref="J89:N89" si="66">SUM(J90:J93)</f>
        <v>0</v>
      </c>
      <c r="K89" s="288">
        <f t="shared" si="66"/>
        <v>0</v>
      </c>
      <c r="L89" s="288">
        <f t="shared" si="66"/>
        <v>0</v>
      </c>
      <c r="M89" s="288">
        <f t="shared" ref="M89" si="67">SUM(M90:M93)</f>
        <v>0</v>
      </c>
      <c r="N89" s="286">
        <f t="shared" si="66"/>
        <v>0</v>
      </c>
      <c r="O89" s="289">
        <f>SUM(O90:O93)</f>
        <v>0</v>
      </c>
      <c r="P89" s="290">
        <f>SUM(P90:P93)</f>
        <v>0</v>
      </c>
    </row>
    <row r="90" spans="2:18" ht="30" x14ac:dyDescent="0.25">
      <c r="B90" s="543" t="s">
        <v>99</v>
      </c>
      <c r="C90" s="418" t="s">
        <v>186</v>
      </c>
      <c r="D90" s="243">
        <f>_xlfn.XLOOKUP(C90,'Fee rates and unit costs'!$B$5:$B$17,'Fee rates and unit costs'!$G$5:$G$17,0,0)</f>
        <v>0</v>
      </c>
      <c r="E90" s="100"/>
      <c r="F90" s="120">
        <f t="shared" ref="F90:F93" si="68">E90*D90</f>
        <v>0</v>
      </c>
      <c r="G90" s="100"/>
      <c r="H90" s="254">
        <f t="shared" ref="H90:H93" si="69">D90*G90</f>
        <v>0</v>
      </c>
      <c r="I90" s="255">
        <f t="shared" ref="I90:I93" si="70">F90+H90</f>
        <v>0</v>
      </c>
      <c r="J90" s="256"/>
      <c r="K90" s="257"/>
      <c r="L90" s="257"/>
      <c r="M90" s="257"/>
      <c r="N90" s="550">
        <f>SUM(J90:M92)</f>
        <v>0</v>
      </c>
      <c r="O90" s="494"/>
      <c r="P90" s="527">
        <f>+F90+H90+K90+J90</f>
        <v>0</v>
      </c>
    </row>
    <row r="91" spans="2:18" ht="30" x14ac:dyDescent="0.25">
      <c r="B91" s="549"/>
      <c r="C91" s="418" t="s">
        <v>186</v>
      </c>
      <c r="D91" s="243">
        <f>_xlfn.XLOOKUP(C91,'Fee rates and unit costs'!$B$5:$B$17,'Fee rates and unit costs'!$G$5:$G$17,0,0)</f>
        <v>0</v>
      </c>
      <c r="E91" s="100"/>
      <c r="F91" s="120">
        <f t="shared" si="68"/>
        <v>0</v>
      </c>
      <c r="G91" s="100"/>
      <c r="H91" s="254">
        <f t="shared" si="69"/>
        <v>0</v>
      </c>
      <c r="I91" s="255">
        <f t="shared" si="70"/>
        <v>0</v>
      </c>
      <c r="J91" s="258"/>
      <c r="K91" s="170"/>
      <c r="L91" s="170"/>
      <c r="M91" s="170"/>
      <c r="N91" s="551"/>
      <c r="O91" s="495"/>
      <c r="P91" s="528"/>
    </row>
    <row r="92" spans="2:18" ht="30" x14ac:dyDescent="0.25">
      <c r="B92" s="537"/>
      <c r="C92" s="418" t="s">
        <v>186</v>
      </c>
      <c r="D92" s="243">
        <f>_xlfn.XLOOKUP(C92,'Fee rates and unit costs'!$B$5:$B$17,'Fee rates and unit costs'!$G$5:$G$17,0,0)</f>
        <v>0</v>
      </c>
      <c r="E92" s="100"/>
      <c r="F92" s="120">
        <f t="shared" si="68"/>
        <v>0</v>
      </c>
      <c r="G92" s="100"/>
      <c r="H92" s="254">
        <f t="shared" si="69"/>
        <v>0</v>
      </c>
      <c r="I92" s="255">
        <f t="shared" si="70"/>
        <v>0</v>
      </c>
      <c r="J92" s="259"/>
      <c r="K92" s="260"/>
      <c r="L92" s="260"/>
      <c r="M92" s="260"/>
      <c r="N92" s="551"/>
      <c r="O92" s="496"/>
      <c r="P92" s="529"/>
    </row>
    <row r="93" spans="2:18" ht="30.75" thickBot="1" x14ac:dyDescent="0.3">
      <c r="B93" s="117" t="s">
        <v>100</v>
      </c>
      <c r="C93" s="421" t="s">
        <v>186</v>
      </c>
      <c r="D93" s="251">
        <f>_xlfn.XLOOKUP(C93,'Fee rates and unit costs'!$B$5:$B$17,'Fee rates and unit costs'!$G$5:$G$17,0,0)</f>
        <v>0</v>
      </c>
      <c r="E93" s="118"/>
      <c r="F93" s="121">
        <f t="shared" si="68"/>
        <v>0</v>
      </c>
      <c r="G93" s="118"/>
      <c r="H93" s="268">
        <f t="shared" si="69"/>
        <v>0</v>
      </c>
      <c r="I93" s="269">
        <f t="shared" si="70"/>
        <v>0</v>
      </c>
      <c r="J93" s="292"/>
      <c r="K93" s="293"/>
      <c r="L93" s="293"/>
      <c r="M93" s="293"/>
      <c r="N93" s="294">
        <f>SUM(J93:M93)</f>
        <v>0</v>
      </c>
      <c r="O93" s="295"/>
      <c r="P93" s="296">
        <f>+F93+O93+N93+H93</f>
        <v>0</v>
      </c>
    </row>
    <row r="94" spans="2:18" s="38" customFormat="1" ht="15.75" thickBot="1" x14ac:dyDescent="0.3">
      <c r="B94" s="1" t="s">
        <v>69</v>
      </c>
      <c r="C94" s="430"/>
      <c r="D94" s="252"/>
      <c r="E94" s="32">
        <f t="shared" ref="E94:O94" si="71">SUM(E95:E99)</f>
        <v>0</v>
      </c>
      <c r="F94" s="32">
        <f t="shared" si="71"/>
        <v>0</v>
      </c>
      <c r="G94" s="32">
        <f t="shared" si="71"/>
        <v>0</v>
      </c>
      <c r="H94" s="289">
        <f t="shared" si="71"/>
        <v>0</v>
      </c>
      <c r="I94" s="289">
        <f t="shared" ref="I94" si="72">SUM(I95:I99)</f>
        <v>0</v>
      </c>
      <c r="J94" s="287">
        <f t="shared" si="71"/>
        <v>0</v>
      </c>
      <c r="K94" s="288">
        <f t="shared" si="71"/>
        <v>0</v>
      </c>
      <c r="L94" s="288">
        <f t="shared" si="71"/>
        <v>0</v>
      </c>
      <c r="M94" s="288">
        <f t="shared" ref="M94" si="73">SUM(M95:M99)</f>
        <v>0</v>
      </c>
      <c r="N94" s="286">
        <f t="shared" si="71"/>
        <v>0</v>
      </c>
      <c r="O94" s="289">
        <f t="shared" si="71"/>
        <v>0</v>
      </c>
      <c r="P94" s="290">
        <f>SUM(P95:P99)</f>
        <v>0</v>
      </c>
    </row>
    <row r="95" spans="2:18" ht="14.85" customHeight="1" x14ac:dyDescent="0.25">
      <c r="B95" s="549" t="s">
        <v>101</v>
      </c>
      <c r="C95" s="418" t="s">
        <v>186</v>
      </c>
      <c r="D95" s="243">
        <f>_xlfn.XLOOKUP(C95,'Fee rates and unit costs'!$B$5:$B$17,'Fee rates and unit costs'!$G$5:$G$17,0,0)</f>
        <v>0</v>
      </c>
      <c r="E95" s="100"/>
      <c r="F95" s="120">
        <f t="shared" ref="F95:F99" si="74">E95*D95</f>
        <v>0</v>
      </c>
      <c r="G95" s="100"/>
      <c r="H95" s="254">
        <f t="shared" ref="H95:H99" si="75">D95*G95</f>
        <v>0</v>
      </c>
      <c r="I95" s="255">
        <f t="shared" ref="I95:I99" si="76">F95+H95</f>
        <v>0</v>
      </c>
      <c r="J95" s="256"/>
      <c r="K95" s="257"/>
      <c r="L95" s="257"/>
      <c r="M95" s="257"/>
      <c r="N95" s="552">
        <f>SUM(J95:M98)</f>
        <v>0</v>
      </c>
      <c r="O95" s="494"/>
      <c r="P95" s="527">
        <f>+F95+O95+N95+H95</f>
        <v>0</v>
      </c>
    </row>
    <row r="96" spans="2:18" ht="30" x14ac:dyDescent="0.25">
      <c r="B96" s="549"/>
      <c r="C96" s="418" t="s">
        <v>186</v>
      </c>
      <c r="D96" s="243">
        <f>_xlfn.XLOOKUP(C96,'Fee rates and unit costs'!$B$5:$B$17,'Fee rates and unit costs'!$G$5:$G$17,0,0)</f>
        <v>0</v>
      </c>
      <c r="E96" s="100"/>
      <c r="F96" s="120">
        <f t="shared" si="74"/>
        <v>0</v>
      </c>
      <c r="G96" s="100"/>
      <c r="H96" s="254">
        <f t="shared" si="75"/>
        <v>0</v>
      </c>
      <c r="I96" s="255">
        <f t="shared" si="76"/>
        <v>0</v>
      </c>
      <c r="J96" s="258"/>
      <c r="K96" s="170"/>
      <c r="L96" s="170"/>
      <c r="M96" s="170"/>
      <c r="N96" s="553"/>
      <c r="O96" s="495"/>
      <c r="P96" s="528"/>
    </row>
    <row r="97" spans="2:19" ht="30" x14ac:dyDescent="0.25">
      <c r="B97" s="549"/>
      <c r="C97" s="418" t="s">
        <v>186</v>
      </c>
      <c r="D97" s="243">
        <f>_xlfn.XLOOKUP(C97,'Fee rates and unit costs'!$B$5:$B$17,'Fee rates and unit costs'!$G$5:$G$17,0,0)</f>
        <v>0</v>
      </c>
      <c r="E97" s="100"/>
      <c r="F97" s="120">
        <f t="shared" si="74"/>
        <v>0</v>
      </c>
      <c r="G97" s="100"/>
      <c r="H97" s="254">
        <f t="shared" si="75"/>
        <v>0</v>
      </c>
      <c r="I97" s="255">
        <f t="shared" si="76"/>
        <v>0</v>
      </c>
      <c r="J97" s="258"/>
      <c r="K97" s="170"/>
      <c r="L97" s="170"/>
      <c r="M97" s="170"/>
      <c r="N97" s="553"/>
      <c r="O97" s="495"/>
      <c r="P97" s="528"/>
    </row>
    <row r="98" spans="2:19" ht="30" x14ac:dyDescent="0.25">
      <c r="B98" s="537"/>
      <c r="C98" s="418" t="s">
        <v>186</v>
      </c>
      <c r="D98" s="243">
        <f>_xlfn.XLOOKUP(C98,'Fee rates and unit costs'!$B$5:$B$17,'Fee rates and unit costs'!$G$5:$G$17,0,0)</f>
        <v>0</v>
      </c>
      <c r="E98" s="100"/>
      <c r="F98" s="120">
        <f t="shared" si="74"/>
        <v>0</v>
      </c>
      <c r="G98" s="100"/>
      <c r="H98" s="254">
        <f t="shared" si="75"/>
        <v>0</v>
      </c>
      <c r="I98" s="255">
        <f t="shared" si="76"/>
        <v>0</v>
      </c>
      <c r="J98" s="259"/>
      <c r="K98" s="260"/>
      <c r="L98" s="260"/>
      <c r="M98" s="260"/>
      <c r="N98" s="553"/>
      <c r="O98" s="496"/>
      <c r="P98" s="529"/>
    </row>
    <row r="99" spans="2:19" ht="30.75" thickBot="1" x14ac:dyDescent="0.3">
      <c r="B99" s="119" t="s">
        <v>102</v>
      </c>
      <c r="C99" s="421" t="s">
        <v>186</v>
      </c>
      <c r="D99" s="253">
        <f>_xlfn.XLOOKUP(C99,'Fee rates and unit costs'!$B$5:$B$17,'Fee rates and unit costs'!$G$5:$G$17,0,0)</f>
        <v>0</v>
      </c>
      <c r="E99" s="118"/>
      <c r="F99" s="121">
        <f t="shared" si="74"/>
        <v>0</v>
      </c>
      <c r="G99" s="118"/>
      <c r="H99" s="268">
        <f t="shared" si="75"/>
        <v>0</v>
      </c>
      <c r="I99" s="269">
        <f t="shared" si="76"/>
        <v>0</v>
      </c>
      <c r="J99" s="297"/>
      <c r="K99" s="298"/>
      <c r="L99" s="298"/>
      <c r="M99" s="298"/>
      <c r="N99" s="299">
        <f>SUM(J99:M99)</f>
        <v>0</v>
      </c>
      <c r="O99" s="295"/>
      <c r="P99" s="296">
        <f>+F99+O99+N99+H99</f>
        <v>0</v>
      </c>
    </row>
    <row r="100" spans="2:19" s="38" customFormat="1" ht="15.75" thickBot="1" x14ac:dyDescent="0.3">
      <c r="B100" s="5" t="s">
        <v>18</v>
      </c>
      <c r="C100" s="132"/>
      <c r="D100" s="133"/>
      <c r="E100" s="64">
        <f>SUM(E95:E99)</f>
        <v>0</v>
      </c>
      <c r="F100" s="64">
        <f t="shared" ref="F100:O100" si="77">F89+F94</f>
        <v>0</v>
      </c>
      <c r="G100" s="64">
        <f>SUM(G95:G99)</f>
        <v>0</v>
      </c>
      <c r="H100" s="274">
        <f t="shared" si="77"/>
        <v>0</v>
      </c>
      <c r="I100" s="274">
        <f t="shared" ref="I100" si="78">I89+I94</f>
        <v>0</v>
      </c>
      <c r="J100" s="275">
        <f t="shared" si="77"/>
        <v>0</v>
      </c>
      <c r="K100" s="276">
        <f t="shared" si="77"/>
        <v>0</v>
      </c>
      <c r="L100" s="276">
        <f t="shared" si="77"/>
        <v>0</v>
      </c>
      <c r="M100" s="276">
        <f t="shared" ref="M100" si="79">M89+M94</f>
        <v>0</v>
      </c>
      <c r="N100" s="274">
        <f t="shared" si="77"/>
        <v>0</v>
      </c>
      <c r="O100" s="277">
        <f t="shared" si="77"/>
        <v>0</v>
      </c>
      <c r="P100" s="278">
        <f>+P94+P89</f>
        <v>0</v>
      </c>
      <c r="R100" s="48"/>
    </row>
    <row r="101" spans="2:19" ht="15" customHeight="1" thickBot="1" x14ac:dyDescent="0.3">
      <c r="B101" s="46"/>
      <c r="J101" s="24"/>
      <c r="K101" s="24"/>
      <c r="L101" s="24"/>
      <c r="M101" s="24"/>
      <c r="N101" s="25"/>
      <c r="O101" s="24"/>
      <c r="P101" s="25"/>
      <c r="Q101" s="47"/>
    </row>
    <row r="102" spans="2:19" s="4" customFormat="1" ht="25.5" customHeight="1" thickBot="1" x14ac:dyDescent="0.3">
      <c r="B102" s="548" t="s">
        <v>46</v>
      </c>
      <c r="C102" s="491" t="s">
        <v>118</v>
      </c>
      <c r="D102" s="492"/>
      <c r="E102" s="492"/>
      <c r="F102" s="492"/>
      <c r="G102" s="492"/>
      <c r="H102" s="492"/>
      <c r="I102" s="493"/>
      <c r="J102" s="511" t="s">
        <v>119</v>
      </c>
      <c r="K102" s="511"/>
      <c r="L102" s="511"/>
      <c r="M102" s="511"/>
      <c r="N102" s="511"/>
      <c r="O102" s="507" t="s">
        <v>123</v>
      </c>
      <c r="P102" s="505" t="s">
        <v>115</v>
      </c>
      <c r="Q102" s="45"/>
    </row>
    <row r="103" spans="2:19" s="4" customFormat="1" ht="45" customHeight="1" thickBot="1" x14ac:dyDescent="0.3">
      <c r="B103" s="510"/>
      <c r="C103" s="229" t="s">
        <v>60</v>
      </c>
      <c r="D103" s="230" t="s">
        <v>108</v>
      </c>
      <c r="E103" s="230" t="s">
        <v>180</v>
      </c>
      <c r="F103" s="13" t="s">
        <v>94</v>
      </c>
      <c r="G103" s="230" t="s">
        <v>117</v>
      </c>
      <c r="H103" s="14" t="s">
        <v>93</v>
      </c>
      <c r="I103" s="14" t="s">
        <v>93</v>
      </c>
      <c r="J103" s="228" t="s">
        <v>182</v>
      </c>
      <c r="K103" s="21" t="s">
        <v>19</v>
      </c>
      <c r="L103" s="21" t="s">
        <v>184</v>
      </c>
      <c r="M103" s="21" t="s">
        <v>183</v>
      </c>
      <c r="N103" s="26" t="s">
        <v>20</v>
      </c>
      <c r="O103" s="508"/>
      <c r="P103" s="506"/>
      <c r="Q103" s="45"/>
    </row>
    <row r="104" spans="2:19" ht="30" x14ac:dyDescent="0.25">
      <c r="B104" s="520" t="s">
        <v>47</v>
      </c>
      <c r="C104" s="426" t="s">
        <v>186</v>
      </c>
      <c r="D104" s="243">
        <f>_xlfn.XLOOKUP(C104,'Fee rates and unit costs'!$B$5:$B$17,'Fee rates and unit costs'!$G$5:$G$17,0,0)</f>
        <v>0</v>
      </c>
      <c r="E104" s="100"/>
      <c r="F104" s="120">
        <f t="shared" ref="F104:F108" si="80">E104*D104</f>
        <v>0</v>
      </c>
      <c r="G104" s="100"/>
      <c r="H104" s="254">
        <f t="shared" ref="H104:H108" si="81">D104*G104</f>
        <v>0</v>
      </c>
      <c r="I104" s="255">
        <f t="shared" ref="I104:I108" si="82">F104+H104</f>
        <v>0</v>
      </c>
      <c r="J104" s="256"/>
      <c r="K104" s="257"/>
      <c r="L104" s="257"/>
      <c r="M104" s="257"/>
      <c r="N104" s="523">
        <f>SUM(J104:M107)</f>
        <v>0</v>
      </c>
      <c r="O104" s="530"/>
      <c r="P104" s="527">
        <f>+F104+H104+N104+O104</f>
        <v>0</v>
      </c>
    </row>
    <row r="105" spans="2:19" ht="30" x14ac:dyDescent="0.25">
      <c r="B105" s="521"/>
      <c r="C105" s="427" t="s">
        <v>186</v>
      </c>
      <c r="D105" s="243">
        <f>_xlfn.XLOOKUP(C105,'Fee rates and unit costs'!$B$5:$B$17,'Fee rates and unit costs'!$G$5:$G$17,0,0)</f>
        <v>0</v>
      </c>
      <c r="E105" s="100"/>
      <c r="F105" s="120">
        <f>E105*D105</f>
        <v>0</v>
      </c>
      <c r="G105" s="100"/>
      <c r="H105" s="254">
        <f t="shared" si="81"/>
        <v>0</v>
      </c>
      <c r="I105" s="255">
        <f>F105+H105</f>
        <v>0</v>
      </c>
      <c r="J105" s="258"/>
      <c r="K105" s="170"/>
      <c r="L105" s="170"/>
      <c r="M105" s="170"/>
      <c r="N105" s="524"/>
      <c r="O105" s="531"/>
      <c r="P105" s="528"/>
    </row>
    <row r="106" spans="2:19" ht="30" x14ac:dyDescent="0.25">
      <c r="B106" s="521"/>
      <c r="C106" s="427" t="s">
        <v>186</v>
      </c>
      <c r="D106" s="243">
        <f>_xlfn.XLOOKUP(C106,'Fee rates and unit costs'!$B$5:$B$17,'Fee rates and unit costs'!$G$5:$G$17,0,0)</f>
        <v>0</v>
      </c>
      <c r="E106" s="100"/>
      <c r="F106" s="120">
        <f t="shared" si="80"/>
        <v>0</v>
      </c>
      <c r="G106" s="100"/>
      <c r="H106" s="254">
        <f t="shared" si="81"/>
        <v>0</v>
      </c>
      <c r="I106" s="255">
        <f t="shared" si="82"/>
        <v>0</v>
      </c>
      <c r="J106" s="258"/>
      <c r="K106" s="170"/>
      <c r="L106" s="170"/>
      <c r="M106" s="170"/>
      <c r="N106" s="524"/>
      <c r="O106" s="531"/>
      <c r="P106" s="528"/>
    </row>
    <row r="107" spans="2:19" ht="30" x14ac:dyDescent="0.25">
      <c r="B107" s="522"/>
      <c r="C107" s="427" t="s">
        <v>186</v>
      </c>
      <c r="D107" s="243">
        <f>_xlfn.XLOOKUP(C107,'Fee rates and unit costs'!$B$5:$B$17,'Fee rates and unit costs'!$G$5:$G$17,0,0)</f>
        <v>0</v>
      </c>
      <c r="E107" s="100"/>
      <c r="F107" s="120">
        <f t="shared" si="80"/>
        <v>0</v>
      </c>
      <c r="G107" s="100"/>
      <c r="H107" s="254">
        <f t="shared" si="81"/>
        <v>0</v>
      </c>
      <c r="I107" s="255">
        <f t="shared" si="82"/>
        <v>0</v>
      </c>
      <c r="J107" s="259"/>
      <c r="K107" s="260"/>
      <c r="L107" s="260"/>
      <c r="M107" s="260"/>
      <c r="N107" s="524"/>
      <c r="O107" s="532"/>
      <c r="P107" s="529"/>
    </row>
    <row r="108" spans="2:19" ht="30" x14ac:dyDescent="0.25">
      <c r="B108" s="134" t="s">
        <v>48</v>
      </c>
      <c r="C108" s="428" t="s">
        <v>186</v>
      </c>
      <c r="D108" s="245">
        <f>_xlfn.XLOOKUP(C108,'Fee rates and unit costs'!$B$5:$B$17,'Fee rates and unit costs'!$G$5:$G$17,0,0)</f>
        <v>0</v>
      </c>
      <c r="E108" s="102"/>
      <c r="F108" s="122">
        <f t="shared" si="80"/>
        <v>0</v>
      </c>
      <c r="G108" s="102"/>
      <c r="H108" s="261">
        <f t="shared" si="81"/>
        <v>0</v>
      </c>
      <c r="I108" s="262">
        <f t="shared" si="82"/>
        <v>0</v>
      </c>
      <c r="J108" s="263"/>
      <c r="K108" s="264"/>
      <c r="L108" s="264"/>
      <c r="M108" s="264"/>
      <c r="N108" s="291">
        <f>SUM(J108:M108)</f>
        <v>0</v>
      </c>
      <c r="O108" s="313"/>
      <c r="P108" s="267">
        <f>+F108+H108+N108+O108</f>
        <v>0</v>
      </c>
    </row>
    <row r="109" spans="2:19" ht="30.75" thickBot="1" x14ac:dyDescent="0.3">
      <c r="B109" s="134" t="s">
        <v>49</v>
      </c>
      <c r="C109" s="429" t="s">
        <v>186</v>
      </c>
      <c r="D109" s="253">
        <f>_xlfn.XLOOKUP(C109,'Fee rates and unit costs'!$B$5:$B$17,'Fee rates and unit costs'!$G$5:$G$17,0,0)</f>
        <v>0</v>
      </c>
      <c r="E109" s="118"/>
      <c r="F109" s="121">
        <f t="shared" ref="F109" si="83">E109*D109</f>
        <v>0</v>
      </c>
      <c r="G109" s="118"/>
      <c r="H109" s="268">
        <f t="shared" ref="H109" si="84">D109*G109</f>
        <v>0</v>
      </c>
      <c r="I109" s="269">
        <f t="shared" ref="I109" si="85">F109+H109</f>
        <v>0</v>
      </c>
      <c r="J109" s="270"/>
      <c r="K109" s="271"/>
      <c r="L109" s="271"/>
      <c r="M109" s="271"/>
      <c r="N109" s="272">
        <f>SUM(J109:M109)</f>
        <v>0</v>
      </c>
      <c r="O109" s="307"/>
      <c r="P109" s="267">
        <f>+F109+H109+N109+O109</f>
        <v>0</v>
      </c>
    </row>
    <row r="110" spans="2:19" s="38" customFormat="1" ht="15.75" thickBot="1" x14ac:dyDescent="0.3">
      <c r="B110" s="5" t="s">
        <v>18</v>
      </c>
      <c r="C110" s="65"/>
      <c r="D110" s="133"/>
      <c r="E110" s="64">
        <f>SUM(E104:E109)</f>
        <v>0</v>
      </c>
      <c r="F110" s="64">
        <f t="shared" ref="F110:P110" si="86">SUM(F104:F109)</f>
        <v>0</v>
      </c>
      <c r="G110" s="64">
        <f>SUM(G104:G109)</f>
        <v>0</v>
      </c>
      <c r="H110" s="274">
        <f t="shared" si="86"/>
        <v>0</v>
      </c>
      <c r="I110" s="274">
        <f t="shared" ref="I110" si="87">SUM(I104:I109)</f>
        <v>0</v>
      </c>
      <c r="J110" s="275">
        <f t="shared" si="86"/>
        <v>0</v>
      </c>
      <c r="K110" s="276">
        <f t="shared" si="86"/>
        <v>0</v>
      </c>
      <c r="L110" s="276">
        <f t="shared" si="86"/>
        <v>0</v>
      </c>
      <c r="M110" s="276">
        <f t="shared" ref="M110" si="88">SUM(M104:M109)</f>
        <v>0</v>
      </c>
      <c r="N110" s="274">
        <f>SUM(N104:N109)</f>
        <v>0</v>
      </c>
      <c r="O110" s="277">
        <f t="shared" si="86"/>
        <v>0</v>
      </c>
      <c r="P110" s="280">
        <f t="shared" si="86"/>
        <v>0</v>
      </c>
    </row>
    <row r="111" spans="2:19" ht="15.75" thickBot="1" x14ac:dyDescent="0.3">
      <c r="C111" s="123"/>
      <c r="D111" s="123"/>
      <c r="E111" s="123"/>
      <c r="F111" s="123"/>
      <c r="G111" s="123"/>
      <c r="H111" s="123"/>
      <c r="I111" s="123"/>
      <c r="J111" s="124"/>
      <c r="K111" s="124"/>
      <c r="L111" s="124"/>
      <c r="M111" s="124"/>
      <c r="N111" s="124"/>
      <c r="O111" s="124"/>
      <c r="P111" s="124"/>
    </row>
    <row r="112" spans="2:19" ht="28.35" customHeight="1" thickBot="1" x14ac:dyDescent="0.3">
      <c r="B112" s="5" t="s">
        <v>114</v>
      </c>
      <c r="C112" s="65"/>
      <c r="D112" s="133"/>
      <c r="E112" s="64">
        <f>E63+E84+E100+E110</f>
        <v>0</v>
      </c>
      <c r="F112" s="64">
        <f>F63+F84+F100+F110</f>
        <v>0</v>
      </c>
      <c r="G112" s="64">
        <f>G63+G84+G100+G110</f>
        <v>0</v>
      </c>
      <c r="H112" s="279">
        <f t="shared" ref="H112:K112" si="89">H63+H84+H100+H110</f>
        <v>0</v>
      </c>
      <c r="I112" s="279">
        <f t="shared" ref="I112" si="90">I63+I84+I100+I110</f>
        <v>0</v>
      </c>
      <c r="J112" s="275">
        <f>J63+J84+J100+J110</f>
        <v>0</v>
      </c>
      <c r="K112" s="276">
        <f t="shared" si="89"/>
        <v>0</v>
      </c>
      <c r="L112" s="276">
        <f>+L110+L100+L84+L63</f>
        <v>0</v>
      </c>
      <c r="M112" s="276">
        <f>+M110+M100+M84+M63</f>
        <v>0</v>
      </c>
      <c r="N112" s="274">
        <f>+N110+N100+N84+N63</f>
        <v>0</v>
      </c>
      <c r="O112" s="277">
        <f>+O110+O100+O84+O63</f>
        <v>0</v>
      </c>
      <c r="P112" s="280">
        <f>+P63+P84+P100+P110</f>
        <v>0</v>
      </c>
      <c r="R112" s="44"/>
      <c r="S112" s="44"/>
    </row>
    <row r="113" spans="2:16" x14ac:dyDescent="0.25">
      <c r="J113" s="24"/>
      <c r="K113" s="24"/>
      <c r="L113" s="24"/>
      <c r="M113" s="24"/>
      <c r="N113" s="25"/>
      <c r="O113" s="24"/>
      <c r="P113" s="25"/>
    </row>
    <row r="114" spans="2:16" ht="17.25" x14ac:dyDescent="0.25">
      <c r="B114" s="3" t="s">
        <v>179</v>
      </c>
      <c r="J114" s="24"/>
      <c r="K114" s="24"/>
      <c r="L114" s="24"/>
      <c r="M114" s="24"/>
      <c r="N114" s="25"/>
      <c r="O114" s="24"/>
      <c r="P114" s="25"/>
    </row>
    <row r="115" spans="2:16" ht="17.25" x14ac:dyDescent="0.25">
      <c r="B115" s="3" t="s">
        <v>90</v>
      </c>
      <c r="J115" s="24"/>
      <c r="K115" s="24"/>
      <c r="L115" s="24"/>
      <c r="M115" s="24"/>
      <c r="N115" s="25"/>
      <c r="O115" s="24"/>
      <c r="P115" s="25"/>
    </row>
    <row r="116" spans="2:16" ht="17.25" x14ac:dyDescent="0.25">
      <c r="B116" s="3" t="s">
        <v>91</v>
      </c>
      <c r="H116" s="22"/>
      <c r="I116" s="22"/>
      <c r="J116" s="24"/>
      <c r="K116" s="43"/>
      <c r="L116" s="24"/>
      <c r="M116" s="24"/>
      <c r="N116" s="25"/>
      <c r="O116" s="24"/>
      <c r="P116" s="25"/>
    </row>
    <row r="117" spans="2:16" ht="17.25" x14ac:dyDescent="0.25">
      <c r="B117" s="3" t="s">
        <v>92</v>
      </c>
      <c r="H117" s="22"/>
      <c r="I117" s="22"/>
      <c r="J117" s="24"/>
      <c r="K117" s="24"/>
      <c r="L117" s="24"/>
      <c r="M117" s="24"/>
      <c r="N117" s="25"/>
      <c r="O117" s="24"/>
      <c r="P117" s="25"/>
    </row>
    <row r="118" spans="2:16" x14ac:dyDescent="0.25">
      <c r="H118" s="22"/>
      <c r="I118" s="22"/>
      <c r="J118" s="24"/>
      <c r="K118" s="24"/>
      <c r="L118" s="24"/>
      <c r="M118" s="24"/>
      <c r="N118" s="25"/>
      <c r="O118" s="24"/>
      <c r="P118" s="25"/>
    </row>
    <row r="119" spans="2:16" x14ac:dyDescent="0.25">
      <c r="J119" s="24"/>
      <c r="K119" s="24"/>
      <c r="L119" s="24"/>
      <c r="M119" s="24"/>
      <c r="N119" s="25"/>
      <c r="O119" s="24"/>
      <c r="P119" s="25"/>
    </row>
    <row r="120" spans="2:16" x14ac:dyDescent="0.25">
      <c r="J120" s="24"/>
      <c r="K120" s="24"/>
      <c r="L120" s="24"/>
      <c r="M120" s="24"/>
      <c r="N120" s="25"/>
      <c r="O120" s="24"/>
      <c r="P120" s="25"/>
    </row>
    <row r="121" spans="2:16" x14ac:dyDescent="0.25">
      <c r="J121" s="24"/>
      <c r="K121" s="24"/>
      <c r="L121" s="24"/>
      <c r="M121" s="24"/>
      <c r="N121" s="25"/>
      <c r="O121" s="24"/>
      <c r="P121" s="25"/>
    </row>
    <row r="122" spans="2:16" x14ac:dyDescent="0.25">
      <c r="J122" s="24"/>
      <c r="K122" s="24"/>
      <c r="L122" s="24"/>
      <c r="M122" s="24"/>
      <c r="N122" s="25"/>
      <c r="O122" s="24"/>
      <c r="P122" s="25"/>
    </row>
    <row r="123" spans="2:16" x14ac:dyDescent="0.25">
      <c r="J123" s="24"/>
      <c r="K123" s="24"/>
      <c r="L123" s="24"/>
      <c r="M123" s="24"/>
      <c r="N123" s="25"/>
      <c r="O123" s="24"/>
      <c r="P123" s="25"/>
    </row>
    <row r="124" spans="2:16" x14ac:dyDescent="0.25">
      <c r="J124" s="24"/>
      <c r="K124" s="24"/>
      <c r="L124" s="24"/>
      <c r="M124" s="24"/>
      <c r="N124" s="25"/>
      <c r="O124" s="24"/>
      <c r="P124" s="25"/>
    </row>
    <row r="125" spans="2:16" x14ac:dyDescent="0.25">
      <c r="J125" s="24"/>
      <c r="K125" s="24"/>
      <c r="L125" s="24"/>
      <c r="M125" s="24"/>
      <c r="N125" s="25"/>
      <c r="O125" s="24"/>
      <c r="P125" s="25"/>
    </row>
    <row r="126" spans="2:16" x14ac:dyDescent="0.25">
      <c r="J126" s="24"/>
      <c r="K126" s="24"/>
      <c r="L126" s="24"/>
      <c r="M126" s="24"/>
      <c r="N126" s="25"/>
      <c r="O126" s="24"/>
      <c r="P126" s="25"/>
    </row>
    <row r="127" spans="2:16" x14ac:dyDescent="0.25">
      <c r="J127" s="24"/>
      <c r="K127" s="24"/>
      <c r="L127" s="24"/>
      <c r="M127" s="24"/>
      <c r="N127" s="25"/>
      <c r="O127" s="24"/>
      <c r="P127" s="25"/>
    </row>
    <row r="128" spans="2:16" x14ac:dyDescent="0.25">
      <c r="J128" s="24"/>
      <c r="K128" s="24"/>
      <c r="L128" s="24"/>
      <c r="M128" s="24"/>
      <c r="N128" s="25"/>
      <c r="O128" s="24"/>
      <c r="P128" s="25"/>
    </row>
    <row r="129" spans="10:16" x14ac:dyDescent="0.25">
      <c r="J129" s="24"/>
      <c r="K129" s="24"/>
      <c r="L129" s="24"/>
      <c r="M129" s="24"/>
      <c r="N129" s="25"/>
      <c r="O129" s="24"/>
      <c r="P129" s="25"/>
    </row>
    <row r="130" spans="10:16" x14ac:dyDescent="0.25">
      <c r="J130" s="24"/>
      <c r="K130" s="24"/>
      <c r="L130" s="24"/>
      <c r="M130" s="24"/>
      <c r="N130" s="25"/>
      <c r="O130" s="24"/>
      <c r="P130" s="25"/>
    </row>
    <row r="131" spans="10:16" x14ac:dyDescent="0.25">
      <c r="J131" s="24"/>
      <c r="K131" s="24"/>
      <c r="L131" s="24"/>
      <c r="M131" s="24"/>
      <c r="N131" s="25"/>
      <c r="O131" s="24"/>
      <c r="P131" s="25"/>
    </row>
    <row r="132" spans="10:16" x14ac:dyDescent="0.25">
      <c r="J132" s="24"/>
      <c r="K132" s="24"/>
      <c r="L132" s="24"/>
      <c r="M132" s="24"/>
      <c r="N132" s="25"/>
      <c r="O132" s="24"/>
      <c r="P132" s="25"/>
    </row>
    <row r="133" spans="10:16" x14ac:dyDescent="0.25">
      <c r="J133" s="24"/>
      <c r="K133" s="24"/>
      <c r="L133" s="24"/>
      <c r="M133" s="24"/>
      <c r="N133" s="25"/>
      <c r="O133" s="24"/>
      <c r="P133" s="25"/>
    </row>
    <row r="134" spans="10:16" x14ac:dyDescent="0.25">
      <c r="J134" s="24"/>
      <c r="K134" s="24"/>
      <c r="L134" s="24"/>
      <c r="M134" s="24"/>
      <c r="N134" s="25"/>
      <c r="O134" s="24"/>
      <c r="P134" s="25"/>
    </row>
    <row r="135" spans="10:16" x14ac:dyDescent="0.25">
      <c r="J135" s="24"/>
      <c r="K135" s="24"/>
      <c r="L135" s="24"/>
      <c r="M135" s="24"/>
      <c r="N135" s="25"/>
      <c r="O135" s="24"/>
      <c r="P135" s="25"/>
    </row>
    <row r="136" spans="10:16" x14ac:dyDescent="0.25">
      <c r="J136" s="24"/>
      <c r="K136" s="24"/>
      <c r="L136" s="24"/>
      <c r="M136" s="24"/>
      <c r="N136" s="25"/>
      <c r="O136" s="24"/>
      <c r="P136" s="25"/>
    </row>
    <row r="137" spans="10:16" x14ac:dyDescent="0.25">
      <c r="J137" s="24"/>
      <c r="K137" s="24"/>
      <c r="L137" s="24"/>
      <c r="M137" s="24"/>
      <c r="N137" s="25"/>
      <c r="O137" s="24"/>
      <c r="P137" s="25"/>
    </row>
    <row r="138" spans="10:16" x14ac:dyDescent="0.25">
      <c r="J138" s="24"/>
      <c r="K138" s="24"/>
      <c r="L138" s="24"/>
      <c r="M138" s="24"/>
      <c r="N138" s="25"/>
      <c r="O138" s="24"/>
      <c r="P138" s="25"/>
    </row>
    <row r="139" spans="10:16" x14ac:dyDescent="0.25">
      <c r="J139" s="24"/>
      <c r="K139" s="24"/>
      <c r="L139" s="24"/>
      <c r="M139" s="24"/>
      <c r="N139" s="25"/>
      <c r="O139" s="24"/>
      <c r="P139" s="25"/>
    </row>
    <row r="140" spans="10:16" x14ac:dyDescent="0.25">
      <c r="J140" s="24"/>
      <c r="K140" s="24"/>
      <c r="L140" s="24"/>
      <c r="M140" s="24"/>
      <c r="N140" s="25"/>
      <c r="O140" s="24"/>
      <c r="P140" s="25"/>
    </row>
    <row r="141" spans="10:16" x14ac:dyDescent="0.25">
      <c r="J141" s="24"/>
      <c r="K141" s="24"/>
      <c r="L141" s="24"/>
      <c r="M141" s="24"/>
      <c r="N141" s="25"/>
      <c r="O141" s="24"/>
      <c r="P141" s="25"/>
    </row>
    <row r="142" spans="10:16" x14ac:dyDescent="0.25">
      <c r="J142" s="24"/>
      <c r="K142" s="24"/>
      <c r="L142" s="24"/>
      <c r="M142" s="24"/>
      <c r="N142" s="25"/>
      <c r="O142" s="24"/>
      <c r="P142" s="25"/>
    </row>
    <row r="143" spans="10:16" x14ac:dyDescent="0.25">
      <c r="J143" s="24"/>
      <c r="K143" s="24"/>
      <c r="L143" s="24"/>
      <c r="M143" s="24"/>
      <c r="N143" s="25"/>
      <c r="O143" s="24"/>
      <c r="P143" s="25"/>
    </row>
    <row r="144" spans="10:16" x14ac:dyDescent="0.25">
      <c r="J144" s="24"/>
      <c r="K144" s="24"/>
      <c r="L144" s="24"/>
      <c r="M144" s="24"/>
      <c r="N144" s="25"/>
      <c r="O144" s="24"/>
      <c r="P144" s="25"/>
    </row>
    <row r="145" spans="10:16" x14ac:dyDescent="0.25">
      <c r="J145" s="24"/>
      <c r="K145" s="24"/>
      <c r="L145" s="24"/>
      <c r="M145" s="24"/>
      <c r="N145" s="25"/>
      <c r="O145" s="24"/>
      <c r="P145" s="25"/>
    </row>
    <row r="146" spans="10:16" x14ac:dyDescent="0.25">
      <c r="J146" s="24"/>
      <c r="K146" s="24"/>
      <c r="L146" s="24"/>
      <c r="M146" s="24"/>
      <c r="N146" s="25"/>
      <c r="O146" s="24"/>
      <c r="P146" s="25"/>
    </row>
    <row r="147" spans="10:16" x14ac:dyDescent="0.25">
      <c r="J147" s="24"/>
      <c r="K147" s="24"/>
      <c r="L147" s="24"/>
      <c r="M147" s="24"/>
      <c r="N147" s="25"/>
      <c r="O147" s="24"/>
      <c r="P147" s="25"/>
    </row>
    <row r="148" spans="10:16" x14ac:dyDescent="0.25">
      <c r="J148" s="24"/>
      <c r="K148" s="24"/>
      <c r="L148" s="24"/>
      <c r="M148" s="24"/>
      <c r="N148" s="25"/>
      <c r="O148" s="24"/>
      <c r="P148" s="25"/>
    </row>
    <row r="149" spans="10:16" x14ac:dyDescent="0.25">
      <c r="J149" s="24"/>
      <c r="K149" s="24"/>
      <c r="L149" s="24"/>
      <c r="M149" s="24"/>
      <c r="N149" s="25"/>
      <c r="O149" s="24"/>
      <c r="P149" s="25"/>
    </row>
    <row r="150" spans="10:16" x14ac:dyDescent="0.25">
      <c r="J150" s="24"/>
      <c r="K150" s="24"/>
      <c r="L150" s="24"/>
      <c r="M150" s="24"/>
      <c r="N150" s="25"/>
      <c r="O150" s="24"/>
      <c r="P150" s="25"/>
    </row>
    <row r="151" spans="10:16" x14ac:dyDescent="0.25">
      <c r="J151" s="24"/>
      <c r="K151" s="24"/>
      <c r="L151" s="24"/>
      <c r="M151" s="24"/>
      <c r="N151" s="25"/>
      <c r="O151" s="24"/>
      <c r="P151" s="25"/>
    </row>
    <row r="152" spans="10:16" x14ac:dyDescent="0.25">
      <c r="J152" s="24"/>
      <c r="K152" s="24"/>
      <c r="L152" s="24"/>
      <c r="M152" s="24"/>
      <c r="N152" s="25"/>
      <c r="O152" s="24"/>
      <c r="P152" s="25"/>
    </row>
    <row r="153" spans="10:16" x14ac:dyDescent="0.25">
      <c r="J153" s="24"/>
      <c r="K153" s="24"/>
      <c r="L153" s="24"/>
      <c r="M153" s="24"/>
      <c r="N153" s="25"/>
      <c r="O153" s="24"/>
      <c r="P153" s="25"/>
    </row>
    <row r="154" spans="10:16" x14ac:dyDescent="0.25">
      <c r="J154" s="24"/>
      <c r="K154" s="24"/>
      <c r="L154" s="24"/>
      <c r="M154" s="24"/>
      <c r="N154" s="25"/>
      <c r="O154" s="24"/>
      <c r="P154" s="25"/>
    </row>
    <row r="155" spans="10:16" x14ac:dyDescent="0.25">
      <c r="J155" s="24"/>
      <c r="K155" s="24"/>
      <c r="L155" s="24"/>
      <c r="M155" s="24"/>
      <c r="N155" s="25"/>
      <c r="O155" s="24"/>
      <c r="P155" s="25"/>
    </row>
    <row r="156" spans="10:16" x14ac:dyDescent="0.25">
      <c r="J156" s="24"/>
      <c r="K156" s="24"/>
      <c r="L156" s="24"/>
      <c r="M156" s="24"/>
      <c r="N156" s="25"/>
      <c r="O156" s="24"/>
      <c r="P156" s="25"/>
    </row>
    <row r="157" spans="10:16" x14ac:dyDescent="0.25">
      <c r="J157" s="24"/>
      <c r="K157" s="24"/>
      <c r="L157" s="24"/>
      <c r="M157" s="24"/>
      <c r="N157" s="25"/>
      <c r="O157" s="24"/>
      <c r="P157" s="25"/>
    </row>
    <row r="158" spans="10:16" x14ac:dyDescent="0.25">
      <c r="J158" s="24"/>
      <c r="K158" s="24"/>
      <c r="L158" s="24"/>
      <c r="M158" s="24"/>
      <c r="N158" s="25"/>
      <c r="O158" s="24"/>
      <c r="P158" s="25"/>
    </row>
    <row r="159" spans="10:16" x14ac:dyDescent="0.25">
      <c r="J159" s="24"/>
      <c r="K159" s="24"/>
      <c r="L159" s="24"/>
      <c r="M159" s="24"/>
      <c r="N159" s="25"/>
      <c r="O159" s="24"/>
      <c r="P159" s="25"/>
    </row>
    <row r="160" spans="10:16" x14ac:dyDescent="0.25">
      <c r="J160" s="24"/>
      <c r="K160" s="24"/>
      <c r="L160" s="24"/>
      <c r="M160" s="24"/>
      <c r="N160" s="25"/>
      <c r="O160" s="24"/>
      <c r="P160" s="25"/>
    </row>
    <row r="161" spans="10:16" x14ac:dyDescent="0.25">
      <c r="J161" s="24"/>
      <c r="K161" s="24"/>
      <c r="L161" s="24"/>
      <c r="M161" s="24"/>
      <c r="N161" s="25"/>
      <c r="O161" s="24"/>
      <c r="P161" s="25"/>
    </row>
    <row r="162" spans="10:16" x14ac:dyDescent="0.25">
      <c r="J162" s="24"/>
      <c r="K162" s="24"/>
      <c r="L162" s="24"/>
      <c r="M162" s="24"/>
      <c r="N162" s="25"/>
      <c r="O162" s="24"/>
      <c r="P162" s="25"/>
    </row>
    <row r="163" spans="10:16" x14ac:dyDescent="0.25">
      <c r="J163" s="24"/>
      <c r="K163" s="24"/>
      <c r="L163" s="24"/>
      <c r="M163" s="24"/>
      <c r="N163" s="25"/>
      <c r="O163" s="24"/>
      <c r="P163" s="25"/>
    </row>
    <row r="164" spans="10:16" x14ac:dyDescent="0.25">
      <c r="J164" s="24"/>
      <c r="K164" s="24"/>
      <c r="L164" s="24"/>
      <c r="M164" s="24"/>
      <c r="N164" s="25"/>
      <c r="O164" s="24"/>
      <c r="P164" s="25"/>
    </row>
    <row r="165" spans="10:16" x14ac:dyDescent="0.25">
      <c r="J165" s="24"/>
      <c r="K165" s="24"/>
      <c r="L165" s="24"/>
      <c r="M165" s="24"/>
      <c r="N165" s="25"/>
      <c r="O165" s="24"/>
      <c r="P165" s="25"/>
    </row>
    <row r="166" spans="10:16" x14ac:dyDescent="0.25">
      <c r="J166" s="24"/>
      <c r="K166" s="24"/>
      <c r="L166" s="24"/>
      <c r="M166" s="24"/>
      <c r="N166" s="25"/>
      <c r="O166" s="24"/>
      <c r="P166" s="25"/>
    </row>
    <row r="167" spans="10:16" x14ac:dyDescent="0.25">
      <c r="J167" s="24"/>
      <c r="K167" s="24"/>
      <c r="L167" s="24"/>
      <c r="M167" s="24"/>
      <c r="N167" s="25"/>
      <c r="O167" s="24"/>
      <c r="P167" s="25"/>
    </row>
    <row r="168" spans="10:16" x14ac:dyDescent="0.25">
      <c r="J168" s="24"/>
      <c r="K168" s="24"/>
      <c r="L168" s="24"/>
      <c r="M168" s="24"/>
      <c r="N168" s="25"/>
      <c r="O168" s="24"/>
      <c r="P168" s="25"/>
    </row>
    <row r="169" spans="10:16" x14ac:dyDescent="0.25">
      <c r="J169" s="24"/>
      <c r="K169" s="24"/>
      <c r="L169" s="24"/>
      <c r="M169" s="24"/>
      <c r="N169" s="25"/>
      <c r="O169" s="24"/>
      <c r="P169" s="25"/>
    </row>
    <row r="170" spans="10:16" x14ac:dyDescent="0.25">
      <c r="J170" s="24"/>
      <c r="K170" s="24"/>
      <c r="L170" s="24"/>
      <c r="M170" s="24"/>
      <c r="N170" s="25"/>
      <c r="O170" s="24"/>
      <c r="P170" s="25"/>
    </row>
    <row r="171" spans="10:16" x14ac:dyDescent="0.25">
      <c r="J171" s="24"/>
      <c r="K171" s="24"/>
      <c r="L171" s="24"/>
      <c r="M171" s="24"/>
      <c r="N171" s="25"/>
      <c r="O171" s="24"/>
      <c r="P171" s="25"/>
    </row>
    <row r="172" spans="10:16" x14ac:dyDescent="0.25">
      <c r="J172" s="24"/>
      <c r="K172" s="24"/>
      <c r="L172" s="24"/>
      <c r="M172" s="24"/>
      <c r="N172" s="25"/>
      <c r="O172" s="24"/>
      <c r="P172" s="25"/>
    </row>
    <row r="173" spans="10:16" x14ac:dyDescent="0.25">
      <c r="J173" s="24"/>
      <c r="K173" s="24"/>
      <c r="L173" s="24"/>
      <c r="M173" s="24"/>
      <c r="N173" s="25"/>
      <c r="O173" s="24"/>
      <c r="P173" s="25"/>
    </row>
    <row r="174" spans="10:16" x14ac:dyDescent="0.25">
      <c r="J174" s="24"/>
      <c r="K174" s="24"/>
      <c r="L174" s="24"/>
      <c r="M174" s="24"/>
      <c r="N174" s="25"/>
      <c r="O174" s="24"/>
      <c r="P174" s="25"/>
    </row>
    <row r="175" spans="10:16" x14ac:dyDescent="0.25">
      <c r="J175" s="24"/>
      <c r="K175" s="24"/>
      <c r="L175" s="24"/>
      <c r="M175" s="24"/>
      <c r="N175" s="25"/>
      <c r="O175" s="24"/>
      <c r="P175" s="25"/>
    </row>
    <row r="176" spans="10:16" x14ac:dyDescent="0.25">
      <c r="J176" s="24"/>
      <c r="K176" s="24"/>
      <c r="L176" s="24"/>
      <c r="M176" s="24"/>
      <c r="N176" s="25"/>
      <c r="O176" s="24"/>
      <c r="P176" s="25"/>
    </row>
    <row r="177" spans="10:16" x14ac:dyDescent="0.25">
      <c r="J177" s="24"/>
      <c r="K177" s="24"/>
      <c r="L177" s="24"/>
      <c r="M177" s="24"/>
      <c r="N177" s="25"/>
      <c r="O177" s="24"/>
      <c r="P177" s="25"/>
    </row>
    <row r="178" spans="10:16" x14ac:dyDescent="0.25">
      <c r="J178" s="24"/>
      <c r="K178" s="24"/>
      <c r="L178" s="24"/>
      <c r="M178" s="24"/>
      <c r="N178" s="25"/>
      <c r="O178" s="24"/>
      <c r="P178" s="25"/>
    </row>
    <row r="179" spans="10:16" x14ac:dyDescent="0.25">
      <c r="J179" s="24"/>
      <c r="K179" s="24"/>
      <c r="L179" s="24"/>
      <c r="M179" s="24"/>
      <c r="N179" s="25"/>
      <c r="O179" s="24"/>
      <c r="P179" s="25"/>
    </row>
    <row r="180" spans="10:16" x14ac:dyDescent="0.25">
      <c r="J180" s="24"/>
      <c r="K180" s="24"/>
      <c r="L180" s="24"/>
      <c r="M180" s="24"/>
      <c r="N180" s="25"/>
      <c r="O180" s="24"/>
      <c r="P180" s="25"/>
    </row>
    <row r="181" spans="10:16" x14ac:dyDescent="0.25">
      <c r="J181" s="24"/>
      <c r="K181" s="24"/>
      <c r="L181" s="24"/>
      <c r="M181" s="24"/>
      <c r="N181" s="25"/>
      <c r="O181" s="24"/>
      <c r="P181" s="25"/>
    </row>
    <row r="182" spans="10:16" x14ac:dyDescent="0.25">
      <c r="J182" s="24"/>
      <c r="K182" s="24"/>
      <c r="L182" s="24"/>
      <c r="M182" s="24"/>
      <c r="N182" s="25"/>
      <c r="O182" s="24"/>
      <c r="P182" s="25"/>
    </row>
    <row r="183" spans="10:16" x14ac:dyDescent="0.25">
      <c r="J183" s="24"/>
      <c r="K183" s="24"/>
      <c r="L183" s="24"/>
      <c r="M183" s="24"/>
      <c r="N183" s="25"/>
      <c r="O183" s="24"/>
      <c r="P183" s="25"/>
    </row>
    <row r="184" spans="10:16" x14ac:dyDescent="0.25">
      <c r="J184" s="24"/>
      <c r="K184" s="24"/>
      <c r="L184" s="24"/>
      <c r="M184" s="24"/>
      <c r="N184" s="25"/>
      <c r="O184" s="24"/>
      <c r="P184" s="25"/>
    </row>
    <row r="185" spans="10:16" x14ac:dyDescent="0.25">
      <c r="J185" s="24"/>
      <c r="K185" s="24"/>
      <c r="L185" s="24"/>
      <c r="M185" s="24"/>
      <c r="N185" s="25"/>
      <c r="O185" s="24"/>
      <c r="P185" s="25"/>
    </row>
    <row r="186" spans="10:16" x14ac:dyDescent="0.25">
      <c r="J186" s="24"/>
      <c r="K186" s="24"/>
      <c r="L186" s="24"/>
      <c r="M186" s="24"/>
      <c r="N186" s="25"/>
      <c r="O186" s="24"/>
      <c r="P186" s="25"/>
    </row>
    <row r="187" spans="10:16" x14ac:dyDescent="0.25">
      <c r="J187" s="24"/>
      <c r="K187" s="24"/>
      <c r="L187" s="24"/>
      <c r="M187" s="24"/>
      <c r="N187" s="25"/>
      <c r="O187" s="24"/>
      <c r="P187" s="25"/>
    </row>
    <row r="188" spans="10:16" x14ac:dyDescent="0.25">
      <c r="J188" s="24"/>
      <c r="K188" s="24"/>
      <c r="L188" s="24"/>
      <c r="M188" s="24"/>
      <c r="N188" s="25"/>
      <c r="O188" s="24"/>
      <c r="P188" s="25"/>
    </row>
    <row r="189" spans="10:16" x14ac:dyDescent="0.25">
      <c r="J189" s="24"/>
      <c r="K189" s="24"/>
      <c r="L189" s="24"/>
      <c r="M189" s="24"/>
      <c r="N189" s="25"/>
      <c r="O189" s="24"/>
      <c r="P189" s="25"/>
    </row>
    <row r="190" spans="10:16" x14ac:dyDescent="0.25">
      <c r="J190" s="24"/>
      <c r="K190" s="24"/>
      <c r="L190" s="24"/>
      <c r="M190" s="24"/>
      <c r="N190" s="25"/>
      <c r="O190" s="24"/>
      <c r="P190" s="25"/>
    </row>
    <row r="191" spans="10:16" x14ac:dyDescent="0.25">
      <c r="J191" s="24"/>
      <c r="K191" s="24"/>
      <c r="L191" s="24"/>
      <c r="M191" s="24"/>
      <c r="N191" s="25"/>
      <c r="O191" s="24"/>
      <c r="P191" s="25"/>
    </row>
    <row r="192" spans="10:16" x14ac:dyDescent="0.25">
      <c r="J192" s="24"/>
      <c r="K192" s="24"/>
      <c r="L192" s="24"/>
      <c r="M192" s="24"/>
      <c r="N192" s="25"/>
      <c r="O192" s="24"/>
      <c r="P192" s="25"/>
    </row>
    <row r="193" spans="10:16" x14ac:dyDescent="0.25">
      <c r="J193" s="24"/>
      <c r="K193" s="24"/>
      <c r="L193" s="24"/>
      <c r="M193" s="24"/>
      <c r="N193" s="25"/>
      <c r="O193" s="24"/>
      <c r="P193" s="25"/>
    </row>
    <row r="194" spans="10:16" x14ac:dyDescent="0.25">
      <c r="J194" s="24"/>
      <c r="K194" s="24"/>
      <c r="L194" s="24"/>
      <c r="M194" s="24"/>
      <c r="N194" s="25"/>
      <c r="O194" s="24"/>
      <c r="P194" s="25"/>
    </row>
    <row r="195" spans="10:16" x14ac:dyDescent="0.25">
      <c r="J195" s="24"/>
      <c r="K195" s="24"/>
      <c r="L195" s="24"/>
      <c r="M195" s="24"/>
      <c r="N195" s="25"/>
      <c r="O195" s="24"/>
      <c r="P195" s="25"/>
    </row>
    <row r="196" spans="10:16" x14ac:dyDescent="0.25">
      <c r="J196" s="24"/>
      <c r="K196" s="24"/>
      <c r="L196" s="24"/>
      <c r="M196" s="24"/>
      <c r="N196" s="25"/>
      <c r="O196" s="24"/>
      <c r="P196" s="25"/>
    </row>
    <row r="197" spans="10:16" x14ac:dyDescent="0.25">
      <c r="J197" s="24"/>
      <c r="K197" s="24"/>
      <c r="L197" s="24"/>
      <c r="M197" s="24"/>
      <c r="N197" s="25"/>
      <c r="O197" s="24"/>
      <c r="P197" s="25"/>
    </row>
    <row r="198" spans="10:16" x14ac:dyDescent="0.25">
      <c r="J198" s="24"/>
      <c r="K198" s="24"/>
      <c r="L198" s="24"/>
      <c r="M198" s="24"/>
      <c r="N198" s="25"/>
      <c r="O198" s="24"/>
      <c r="P198" s="25"/>
    </row>
    <row r="199" spans="10:16" x14ac:dyDescent="0.25">
      <c r="J199" s="24"/>
      <c r="K199" s="24"/>
      <c r="L199" s="24"/>
      <c r="M199" s="24"/>
      <c r="N199" s="25"/>
      <c r="O199" s="24"/>
      <c r="P199" s="25"/>
    </row>
    <row r="200" spans="10:16" x14ac:dyDescent="0.25">
      <c r="J200" s="24"/>
      <c r="K200" s="24"/>
      <c r="L200" s="24"/>
      <c r="M200" s="24"/>
      <c r="N200" s="25"/>
      <c r="O200" s="24"/>
      <c r="P200" s="25"/>
    </row>
    <row r="201" spans="10:16" x14ac:dyDescent="0.25">
      <c r="J201" s="24"/>
      <c r="K201" s="24"/>
      <c r="L201" s="24"/>
      <c r="M201" s="24"/>
      <c r="N201" s="25"/>
      <c r="O201" s="24"/>
      <c r="P201" s="25"/>
    </row>
    <row r="202" spans="10:16" x14ac:dyDescent="0.25">
      <c r="J202" s="24"/>
      <c r="K202" s="24"/>
      <c r="L202" s="24"/>
      <c r="M202" s="24"/>
      <c r="N202" s="25"/>
      <c r="O202" s="24"/>
      <c r="P202" s="25"/>
    </row>
    <row r="203" spans="10:16" x14ac:dyDescent="0.25">
      <c r="J203" s="24"/>
      <c r="K203" s="24"/>
      <c r="L203" s="24"/>
      <c r="M203" s="24"/>
      <c r="N203" s="25"/>
      <c r="O203" s="24"/>
      <c r="P203" s="25"/>
    </row>
    <row r="204" spans="10:16" x14ac:dyDescent="0.25">
      <c r="J204" s="24"/>
      <c r="K204" s="24"/>
      <c r="L204" s="24"/>
      <c r="M204" s="24"/>
      <c r="N204" s="25"/>
      <c r="O204" s="24"/>
      <c r="P204" s="25"/>
    </row>
    <row r="205" spans="10:16" x14ac:dyDescent="0.25">
      <c r="J205" s="24"/>
      <c r="K205" s="24"/>
      <c r="L205" s="24"/>
      <c r="M205" s="24"/>
      <c r="N205" s="25"/>
      <c r="O205" s="24"/>
      <c r="P205" s="25"/>
    </row>
    <row r="206" spans="10:16" x14ac:dyDescent="0.25">
      <c r="J206" s="24"/>
      <c r="K206" s="24"/>
      <c r="L206" s="24"/>
      <c r="M206" s="24"/>
      <c r="N206" s="25"/>
      <c r="O206" s="24"/>
      <c r="P206" s="25"/>
    </row>
    <row r="207" spans="10:16" x14ac:dyDescent="0.25">
      <c r="J207" s="24"/>
      <c r="K207" s="24"/>
      <c r="L207" s="24"/>
      <c r="M207" s="24"/>
      <c r="N207" s="25"/>
      <c r="O207" s="24"/>
      <c r="P207" s="25"/>
    </row>
    <row r="208" spans="10:16" x14ac:dyDescent="0.25">
      <c r="J208" s="24"/>
      <c r="K208" s="24"/>
      <c r="L208" s="24"/>
      <c r="M208" s="24"/>
      <c r="N208" s="25"/>
      <c r="O208" s="24"/>
      <c r="P208" s="25"/>
    </row>
    <row r="209" spans="10:16" x14ac:dyDescent="0.25">
      <c r="J209" s="24"/>
      <c r="K209" s="24"/>
      <c r="L209" s="24"/>
      <c r="M209" s="24"/>
      <c r="N209" s="25"/>
      <c r="O209" s="24"/>
      <c r="P209" s="25"/>
    </row>
    <row r="210" spans="10:16" x14ac:dyDescent="0.25">
      <c r="J210" s="24"/>
      <c r="K210" s="24"/>
      <c r="L210" s="24"/>
      <c r="M210" s="24"/>
      <c r="N210" s="25"/>
      <c r="O210" s="24"/>
      <c r="P210" s="25"/>
    </row>
    <row r="211" spans="10:16" x14ac:dyDescent="0.25">
      <c r="J211" s="24"/>
      <c r="K211" s="24"/>
      <c r="L211" s="24"/>
      <c r="M211" s="24"/>
      <c r="N211" s="25"/>
      <c r="O211" s="24"/>
      <c r="P211" s="25"/>
    </row>
    <row r="212" spans="10:16" x14ac:dyDescent="0.25">
      <c r="J212" s="24"/>
      <c r="K212" s="24"/>
      <c r="L212" s="24"/>
      <c r="M212" s="24"/>
      <c r="N212" s="25"/>
      <c r="O212" s="24"/>
      <c r="P212" s="25"/>
    </row>
    <row r="213" spans="10:16" x14ac:dyDescent="0.25">
      <c r="J213" s="24"/>
      <c r="K213" s="24"/>
      <c r="L213" s="24"/>
      <c r="M213" s="24"/>
      <c r="N213" s="25"/>
      <c r="O213" s="24"/>
      <c r="P213" s="25"/>
    </row>
    <row r="214" spans="10:16" x14ac:dyDescent="0.25">
      <c r="J214" s="24"/>
      <c r="K214" s="24"/>
      <c r="L214" s="24"/>
      <c r="M214" s="24"/>
      <c r="N214" s="25"/>
      <c r="O214" s="24"/>
      <c r="P214" s="25"/>
    </row>
    <row r="215" spans="10:16" x14ac:dyDescent="0.25">
      <c r="J215" s="24"/>
      <c r="K215" s="24"/>
      <c r="L215" s="24"/>
      <c r="M215" s="24"/>
      <c r="N215" s="25"/>
      <c r="O215" s="24"/>
      <c r="P215" s="25"/>
    </row>
    <row r="216" spans="10:16" x14ac:dyDescent="0.25">
      <c r="J216" s="24"/>
      <c r="K216" s="24"/>
      <c r="L216" s="24"/>
      <c r="M216" s="24"/>
      <c r="N216" s="25"/>
      <c r="O216" s="24"/>
      <c r="P216" s="25"/>
    </row>
    <row r="217" spans="10:16" x14ac:dyDescent="0.25">
      <c r="J217" s="24"/>
      <c r="K217" s="24"/>
      <c r="L217" s="24"/>
      <c r="M217" s="24"/>
      <c r="N217" s="25"/>
      <c r="O217" s="24"/>
      <c r="P217" s="25"/>
    </row>
    <row r="218" spans="10:16" x14ac:dyDescent="0.25">
      <c r="J218" s="24"/>
      <c r="K218" s="24"/>
      <c r="L218" s="24"/>
      <c r="M218" s="24"/>
      <c r="N218" s="25"/>
      <c r="O218" s="24"/>
      <c r="P218" s="25"/>
    </row>
    <row r="219" spans="10:16" x14ac:dyDescent="0.25">
      <c r="J219" s="24"/>
      <c r="K219" s="24"/>
      <c r="L219" s="24"/>
      <c r="M219" s="24"/>
      <c r="N219" s="25"/>
      <c r="O219" s="24"/>
      <c r="P219" s="25"/>
    </row>
    <row r="220" spans="10:16" x14ac:dyDescent="0.25">
      <c r="J220" s="24"/>
      <c r="K220" s="24"/>
      <c r="L220" s="24"/>
      <c r="M220" s="24"/>
      <c r="N220" s="25"/>
      <c r="O220" s="24"/>
      <c r="P220" s="25"/>
    </row>
    <row r="221" spans="10:16" x14ac:dyDescent="0.25">
      <c r="J221" s="24"/>
      <c r="K221" s="24"/>
      <c r="L221" s="24"/>
      <c r="M221" s="24"/>
      <c r="N221" s="25"/>
      <c r="O221" s="24"/>
      <c r="P221" s="25"/>
    </row>
    <row r="222" spans="10:16" x14ac:dyDescent="0.25">
      <c r="J222" s="24"/>
      <c r="K222" s="24"/>
      <c r="L222" s="24"/>
      <c r="M222" s="24"/>
      <c r="N222" s="25"/>
      <c r="O222" s="24"/>
      <c r="P222" s="25"/>
    </row>
    <row r="223" spans="10:16" x14ac:dyDescent="0.25">
      <c r="J223" s="24"/>
      <c r="K223" s="24"/>
      <c r="L223" s="24"/>
      <c r="M223" s="24"/>
      <c r="N223" s="25"/>
      <c r="O223" s="24"/>
      <c r="P223" s="25"/>
    </row>
    <row r="224" spans="10:16" x14ac:dyDescent="0.25">
      <c r="J224" s="24"/>
      <c r="K224" s="24"/>
      <c r="L224" s="24"/>
      <c r="M224" s="24"/>
      <c r="N224" s="25"/>
      <c r="O224" s="24"/>
      <c r="P224" s="25"/>
    </row>
    <row r="225" spans="10:16" x14ac:dyDescent="0.25">
      <c r="J225" s="24"/>
      <c r="K225" s="24"/>
      <c r="L225" s="24"/>
      <c r="M225" s="24"/>
      <c r="N225" s="25"/>
      <c r="O225" s="24"/>
      <c r="P225" s="25"/>
    </row>
    <row r="226" spans="10:16" x14ac:dyDescent="0.25">
      <c r="J226" s="24"/>
      <c r="K226" s="24"/>
      <c r="L226" s="24"/>
      <c r="M226" s="24"/>
      <c r="N226" s="25"/>
      <c r="O226" s="24"/>
      <c r="P226" s="25"/>
    </row>
    <row r="227" spans="10:16" x14ac:dyDescent="0.25">
      <c r="J227" s="24"/>
      <c r="K227" s="24"/>
      <c r="L227" s="24"/>
      <c r="M227" s="24"/>
      <c r="N227" s="25"/>
      <c r="O227" s="24"/>
      <c r="P227" s="25"/>
    </row>
    <row r="228" spans="10:16" x14ac:dyDescent="0.25">
      <c r="J228" s="24"/>
      <c r="K228" s="24"/>
      <c r="L228" s="24"/>
      <c r="M228" s="24"/>
      <c r="N228" s="25"/>
      <c r="O228" s="24"/>
      <c r="P228" s="25"/>
    </row>
    <row r="229" spans="10:16" x14ac:dyDescent="0.25">
      <c r="J229" s="24"/>
      <c r="K229" s="24"/>
      <c r="L229" s="24"/>
      <c r="M229" s="24"/>
      <c r="N229" s="25"/>
      <c r="O229" s="24"/>
      <c r="P229" s="25"/>
    </row>
    <row r="230" spans="10:16" x14ac:dyDescent="0.25">
      <c r="J230" s="24"/>
      <c r="K230" s="24"/>
      <c r="L230" s="24"/>
      <c r="M230" s="24"/>
      <c r="N230" s="25"/>
      <c r="O230" s="24"/>
      <c r="P230" s="25"/>
    </row>
  </sheetData>
  <mergeCells count="88">
    <mergeCell ref="B102:B103"/>
    <mergeCell ref="J102:N102"/>
    <mergeCell ref="B90:B92"/>
    <mergeCell ref="N90:N92"/>
    <mergeCell ref="B95:B98"/>
    <mergeCell ref="N95:N98"/>
    <mergeCell ref="P3:P4"/>
    <mergeCell ref="O65:O66"/>
    <mergeCell ref="P65:P66"/>
    <mergeCell ref="O86:O87"/>
    <mergeCell ref="P86:P87"/>
    <mergeCell ref="O22:O24"/>
    <mergeCell ref="P22:P24"/>
    <mergeCell ref="O51:O53"/>
    <mergeCell ref="P43:P45"/>
    <mergeCell ref="P58:P59"/>
    <mergeCell ref="P7:P9"/>
    <mergeCell ref="O10:O13"/>
    <mergeCell ref="P29:P30"/>
    <mergeCell ref="P10:P13"/>
    <mergeCell ref="P20:P21"/>
    <mergeCell ref="O14:O16"/>
    <mergeCell ref="B86:B87"/>
    <mergeCell ref="J86:N86"/>
    <mergeCell ref="O3:O4"/>
    <mergeCell ref="N29:N30"/>
    <mergeCell ref="B29:B30"/>
    <mergeCell ref="B36:B38"/>
    <mergeCell ref="B69:B70"/>
    <mergeCell ref="N69:N70"/>
    <mergeCell ref="B39:B42"/>
    <mergeCell ref="O7:O9"/>
    <mergeCell ref="B49:B50"/>
    <mergeCell ref="N49:N50"/>
    <mergeCell ref="O49:O50"/>
    <mergeCell ref="B58:B59"/>
    <mergeCell ref="B51:B53"/>
    <mergeCell ref="N51:N53"/>
    <mergeCell ref="B104:B107"/>
    <mergeCell ref="N104:N107"/>
    <mergeCell ref="O29:O30"/>
    <mergeCell ref="O90:O92"/>
    <mergeCell ref="P90:P92"/>
    <mergeCell ref="P95:P98"/>
    <mergeCell ref="O104:O107"/>
    <mergeCell ref="P104:P107"/>
    <mergeCell ref="O69:O70"/>
    <mergeCell ref="P69:P70"/>
    <mergeCell ref="O36:O38"/>
    <mergeCell ref="P36:P38"/>
    <mergeCell ref="B72:B73"/>
    <mergeCell ref="N72:N73"/>
    <mergeCell ref="O72:O73"/>
    <mergeCell ref="P72:P73"/>
    <mergeCell ref="B43:B45"/>
    <mergeCell ref="N43:N45"/>
    <mergeCell ref="N20:N21"/>
    <mergeCell ref="O20:O21"/>
    <mergeCell ref="B65:B66"/>
    <mergeCell ref="J65:N65"/>
    <mergeCell ref="N58:N59"/>
    <mergeCell ref="O58:O59"/>
    <mergeCell ref="C65:I65"/>
    <mergeCell ref="B3:B4"/>
    <mergeCell ref="J3:N3"/>
    <mergeCell ref="B7:B9"/>
    <mergeCell ref="N7:N9"/>
    <mergeCell ref="B22:B24"/>
    <mergeCell ref="N22:N24"/>
    <mergeCell ref="B14:B16"/>
    <mergeCell ref="N14:N16"/>
    <mergeCell ref="B10:B13"/>
    <mergeCell ref="N10:N13"/>
    <mergeCell ref="B20:B21"/>
    <mergeCell ref="C3:I3"/>
    <mergeCell ref="C86:I86"/>
    <mergeCell ref="C102:I102"/>
    <mergeCell ref="O95:O98"/>
    <mergeCell ref="N36:N38"/>
    <mergeCell ref="P14:P16"/>
    <mergeCell ref="P51:P53"/>
    <mergeCell ref="P49:P50"/>
    <mergeCell ref="N39:N42"/>
    <mergeCell ref="O39:O42"/>
    <mergeCell ref="P39:P42"/>
    <mergeCell ref="O43:O45"/>
    <mergeCell ref="P102:P103"/>
    <mergeCell ref="O102:O103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FF61-6591-41ED-968E-6639C75CD593}">
  <dimension ref="B1:S230"/>
  <sheetViews>
    <sheetView zoomScale="80" zoomScaleNormal="80" workbookViewId="0">
      <selection activeCell="C30" sqref="C30"/>
    </sheetView>
  </sheetViews>
  <sheetFormatPr defaultColWidth="8.5703125" defaultRowHeight="15" x14ac:dyDescent="0.25"/>
  <cols>
    <col min="1" max="1" width="2.5703125" style="3" customWidth="1"/>
    <col min="2" max="2" width="44" style="3" customWidth="1"/>
    <col min="3" max="3" width="49.42578125" style="22" bestFit="1" customWidth="1"/>
    <col min="4" max="6" width="14.42578125" style="22" customWidth="1"/>
    <col min="7" max="7" width="14.5703125" style="22" customWidth="1"/>
    <col min="8" max="8" width="16.140625" style="23" customWidth="1"/>
    <col min="9" max="9" width="18.5703125" style="23" customWidth="1"/>
    <col min="10" max="10" width="15" style="22" customWidth="1"/>
    <col min="11" max="11" width="15.42578125" style="22" customWidth="1"/>
    <col min="12" max="12" width="15.5703125" style="22" customWidth="1"/>
    <col min="13" max="13" width="15.5703125" style="227" customWidth="1"/>
    <col min="14" max="14" width="19.5703125" style="37" customWidth="1"/>
    <col min="15" max="15" width="17.42578125" style="22" customWidth="1"/>
    <col min="16" max="16" width="13.5703125" style="37" customWidth="1"/>
    <col min="17" max="16384" width="8.5703125" style="3"/>
  </cols>
  <sheetData>
    <row r="1" spans="2:16" ht="21.75" thickBot="1" x14ac:dyDescent="0.3">
      <c r="B1" s="201" t="str">
        <f>"Detailed budget for "&amp;'Total Budget'!C10+1&amp;""</f>
        <v>Detailed budget for 2024</v>
      </c>
    </row>
    <row r="2" spans="2:16" ht="15.75" thickBot="1" x14ac:dyDescent="0.3">
      <c r="J2" s="24"/>
      <c r="K2" s="24"/>
      <c r="L2" s="24"/>
      <c r="M2" s="24"/>
      <c r="N2" s="25"/>
      <c r="O2" s="24"/>
      <c r="P2" s="25"/>
    </row>
    <row r="3" spans="2:16" s="4" customFormat="1" ht="29.85" customHeight="1" thickBot="1" x14ac:dyDescent="0.3">
      <c r="B3" s="509" t="s">
        <v>63</v>
      </c>
      <c r="C3" s="491" t="s">
        <v>118</v>
      </c>
      <c r="D3" s="492"/>
      <c r="E3" s="492"/>
      <c r="F3" s="492"/>
      <c r="G3" s="492"/>
      <c r="H3" s="492"/>
      <c r="I3" s="493"/>
      <c r="J3" s="511" t="s">
        <v>119</v>
      </c>
      <c r="K3" s="511"/>
      <c r="L3" s="511"/>
      <c r="M3" s="511"/>
      <c r="N3" s="511"/>
      <c r="O3" s="507" t="s">
        <v>123</v>
      </c>
      <c r="P3" s="505" t="s">
        <v>115</v>
      </c>
    </row>
    <row r="4" spans="2:16" s="4" customFormat="1" ht="45.75" thickBot="1" x14ac:dyDescent="0.3">
      <c r="B4" s="510"/>
      <c r="C4" s="18" t="s">
        <v>60</v>
      </c>
      <c r="D4" s="19" t="s">
        <v>108</v>
      </c>
      <c r="E4" s="19" t="s">
        <v>180</v>
      </c>
      <c r="F4" s="15" t="s">
        <v>116</v>
      </c>
      <c r="G4" s="19" t="s">
        <v>117</v>
      </c>
      <c r="H4" s="35" t="s">
        <v>111</v>
      </c>
      <c r="I4" s="16" t="s">
        <v>112</v>
      </c>
      <c r="J4" s="20" t="s">
        <v>109</v>
      </c>
      <c r="K4" s="21" t="s">
        <v>19</v>
      </c>
      <c r="L4" s="21" t="s">
        <v>110</v>
      </c>
      <c r="M4" s="21" t="s">
        <v>181</v>
      </c>
      <c r="N4" s="17" t="s">
        <v>113</v>
      </c>
      <c r="O4" s="508"/>
      <c r="P4" s="506"/>
    </row>
    <row r="5" spans="2:16" s="39" customFormat="1" ht="21" customHeight="1" thickBot="1" x14ac:dyDescent="0.3">
      <c r="B5" s="10" t="s">
        <v>62</v>
      </c>
      <c r="C5" s="127"/>
      <c r="D5" s="42"/>
      <c r="E5" s="40">
        <f>E6+E19+E28</f>
        <v>0</v>
      </c>
      <c r="F5" s="40">
        <f t="shared" ref="F5:O5" si="0">F6+F19+F28</f>
        <v>0</v>
      </c>
      <c r="G5" s="40">
        <f t="shared" si="0"/>
        <v>0</v>
      </c>
      <c r="H5" s="300">
        <f t="shared" si="0"/>
        <v>0</v>
      </c>
      <c r="I5" s="281">
        <f t="shared" si="0"/>
        <v>0</v>
      </c>
      <c r="J5" s="330">
        <f t="shared" si="0"/>
        <v>0</v>
      </c>
      <c r="K5" s="283">
        <f t="shared" si="0"/>
        <v>0</v>
      </c>
      <c r="L5" s="283">
        <f t="shared" si="0"/>
        <v>0</v>
      </c>
      <c r="M5" s="283">
        <f t="shared" si="0"/>
        <v>0</v>
      </c>
      <c r="N5" s="300">
        <f t="shared" si="0"/>
        <v>0</v>
      </c>
      <c r="O5" s="285">
        <f t="shared" si="0"/>
        <v>0</v>
      </c>
      <c r="P5" s="285">
        <f>P6+P19+P28</f>
        <v>0</v>
      </c>
    </row>
    <row r="6" spans="2:16" s="38" customFormat="1" ht="15.75" thickBot="1" x14ac:dyDescent="0.3">
      <c r="B6" s="54" t="s">
        <v>21</v>
      </c>
      <c r="C6" s="126"/>
      <c r="D6" s="57"/>
      <c r="E6" s="55">
        <f>SUM(E7:E18)</f>
        <v>0</v>
      </c>
      <c r="F6" s="56">
        <f t="shared" ref="F6:O6" si="1">SUM(F7:F18)</f>
        <v>0</v>
      </c>
      <c r="G6" s="55">
        <f t="shared" si="1"/>
        <v>0</v>
      </c>
      <c r="H6" s="331">
        <f t="shared" si="1"/>
        <v>0</v>
      </c>
      <c r="I6" s="332">
        <f t="shared" si="1"/>
        <v>0</v>
      </c>
      <c r="J6" s="333">
        <f t="shared" si="1"/>
        <v>0</v>
      </c>
      <c r="K6" s="334">
        <f t="shared" si="1"/>
        <v>0</v>
      </c>
      <c r="L6" s="334">
        <f t="shared" si="1"/>
        <v>0</v>
      </c>
      <c r="M6" s="334">
        <f t="shared" si="1"/>
        <v>0</v>
      </c>
      <c r="N6" s="332">
        <f t="shared" si="1"/>
        <v>0</v>
      </c>
      <c r="O6" s="335">
        <f t="shared" si="1"/>
        <v>0</v>
      </c>
      <c r="P6" s="335">
        <f>SUM(P7:P18)</f>
        <v>0</v>
      </c>
    </row>
    <row r="7" spans="2:16" ht="30" x14ac:dyDescent="0.25">
      <c r="B7" s="512" t="s">
        <v>22</v>
      </c>
      <c r="C7" s="417" t="s">
        <v>186</v>
      </c>
      <c r="D7" s="242">
        <f>_xlfn.XLOOKUP(C7,'Fee rates and unit costs'!$B$5:$B$17,'Fee rates and unit costs'!$G$5:$G$17,0,0)</f>
        <v>0</v>
      </c>
      <c r="E7" s="99"/>
      <c r="F7" s="135">
        <f t="shared" ref="F7:F18" si="2">E7*D7</f>
        <v>0</v>
      </c>
      <c r="G7" s="105"/>
      <c r="H7" s="303">
        <f>D7*G7</f>
        <v>0</v>
      </c>
      <c r="I7" s="304">
        <f t="shared" ref="I7:I18" si="3">F7+H7</f>
        <v>0</v>
      </c>
      <c r="J7" s="336"/>
      <c r="K7" s="337"/>
      <c r="L7" s="337"/>
      <c r="M7" s="337"/>
      <c r="N7" s="497">
        <f>SUM(J7:M9)</f>
        <v>0</v>
      </c>
      <c r="O7" s="503"/>
      <c r="P7" s="500">
        <f>+F7+H7+N7+O7</f>
        <v>0</v>
      </c>
    </row>
    <row r="8" spans="2:16" ht="30" x14ac:dyDescent="0.25">
      <c r="B8" s="513"/>
      <c r="C8" s="418" t="s">
        <v>186</v>
      </c>
      <c r="D8" s="243">
        <f>_xlfn.XLOOKUP(C8,'Fee rates and unit costs'!$B$5:$B$17,'Fee rates and unit costs'!$G$5:$G$17,0,0)</f>
        <v>0</v>
      </c>
      <c r="E8" s="100"/>
      <c r="F8" s="120">
        <f t="shared" si="2"/>
        <v>0</v>
      </c>
      <c r="G8" s="106"/>
      <c r="H8" s="254">
        <f t="shared" ref="H8:H27" si="4">D8*G8</f>
        <v>0</v>
      </c>
      <c r="I8" s="255">
        <f t="shared" si="3"/>
        <v>0</v>
      </c>
      <c r="J8" s="338"/>
      <c r="K8" s="339"/>
      <c r="L8" s="339"/>
      <c r="M8" s="339"/>
      <c r="N8" s="498"/>
      <c r="O8" s="503"/>
      <c r="P8" s="500"/>
    </row>
    <row r="9" spans="2:16" ht="30" x14ac:dyDescent="0.25">
      <c r="B9" s="514"/>
      <c r="C9" s="423" t="s">
        <v>186</v>
      </c>
      <c r="D9" s="244">
        <f>_xlfn.XLOOKUP(C9,'Fee rates and unit costs'!$B$5:$B$17,'Fee rates and unit costs'!$G$5:$G$17,0,0)</f>
        <v>0</v>
      </c>
      <c r="E9" s="101"/>
      <c r="F9" s="136">
        <f t="shared" si="2"/>
        <v>0</v>
      </c>
      <c r="G9" s="107"/>
      <c r="H9" s="340">
        <f t="shared" si="4"/>
        <v>0</v>
      </c>
      <c r="I9" s="341">
        <f t="shared" si="3"/>
        <v>0</v>
      </c>
      <c r="J9" s="342"/>
      <c r="K9" s="343"/>
      <c r="L9" s="343"/>
      <c r="M9" s="343"/>
      <c r="N9" s="498"/>
      <c r="O9" s="504"/>
      <c r="P9" s="501"/>
    </row>
    <row r="10" spans="2:16" ht="30" x14ac:dyDescent="0.25">
      <c r="B10" s="515" t="s">
        <v>23</v>
      </c>
      <c r="C10" s="420" t="s">
        <v>186</v>
      </c>
      <c r="D10" s="245">
        <f>_xlfn.XLOOKUP(C10,'Fee rates and unit costs'!$B$5:$B$17,'Fee rates and unit costs'!$G$5:$G$17,0,0)</f>
        <v>0</v>
      </c>
      <c r="E10" s="102"/>
      <c r="F10" s="122">
        <f t="shared" si="2"/>
        <v>0</v>
      </c>
      <c r="G10" s="108"/>
      <c r="H10" s="261">
        <f t="shared" si="4"/>
        <v>0</v>
      </c>
      <c r="I10" s="262">
        <f t="shared" si="3"/>
        <v>0</v>
      </c>
      <c r="J10" s="344"/>
      <c r="K10" s="345"/>
      <c r="L10" s="345"/>
      <c r="M10" s="345"/>
      <c r="N10" s="498">
        <f>+J10+J11+J12+J13+K10+K11+K12+K13+L10+L11+L12+L13+M10+M11+M12+M13</f>
        <v>0</v>
      </c>
      <c r="O10" s="502"/>
      <c r="P10" s="499">
        <f>+F10+H10+N10+O10</f>
        <v>0</v>
      </c>
    </row>
    <row r="11" spans="2:16" ht="30" x14ac:dyDescent="0.25">
      <c r="B11" s="513"/>
      <c r="C11" s="418" t="s">
        <v>186</v>
      </c>
      <c r="D11" s="243">
        <f>_xlfn.XLOOKUP(C11,'Fee rates and unit costs'!$B$5:$B$17,'Fee rates and unit costs'!$G$5:$G$17,0,0)</f>
        <v>0</v>
      </c>
      <c r="E11" s="100"/>
      <c r="F11" s="120">
        <f t="shared" si="2"/>
        <v>0</v>
      </c>
      <c r="G11" s="109"/>
      <c r="H11" s="254">
        <f t="shared" si="4"/>
        <v>0</v>
      </c>
      <c r="I11" s="255">
        <f t="shared" si="3"/>
        <v>0</v>
      </c>
      <c r="J11" s="338"/>
      <c r="K11" s="339"/>
      <c r="L11" s="339"/>
      <c r="M11" s="339"/>
      <c r="N11" s="498"/>
      <c r="O11" s="503"/>
      <c r="P11" s="500"/>
    </row>
    <row r="12" spans="2:16" ht="30" x14ac:dyDescent="0.25">
      <c r="B12" s="513"/>
      <c r="C12" s="418" t="s">
        <v>186</v>
      </c>
      <c r="D12" s="243">
        <f>_xlfn.XLOOKUP(C12,'Fee rates and unit costs'!$B$5:$B$17,'Fee rates and unit costs'!$G$5:$G$17,0,0)</f>
        <v>0</v>
      </c>
      <c r="E12" s="100"/>
      <c r="F12" s="120">
        <f t="shared" si="2"/>
        <v>0</v>
      </c>
      <c r="G12" s="109"/>
      <c r="H12" s="254">
        <f t="shared" si="4"/>
        <v>0</v>
      </c>
      <c r="I12" s="255">
        <f t="shared" si="3"/>
        <v>0</v>
      </c>
      <c r="J12" s="338"/>
      <c r="K12" s="339"/>
      <c r="L12" s="339"/>
      <c r="M12" s="339"/>
      <c r="N12" s="498"/>
      <c r="O12" s="503"/>
      <c r="P12" s="500"/>
    </row>
    <row r="13" spans="2:16" ht="30" x14ac:dyDescent="0.25">
      <c r="B13" s="514"/>
      <c r="C13" s="423" t="s">
        <v>186</v>
      </c>
      <c r="D13" s="244">
        <f>_xlfn.XLOOKUP(C13,'Fee rates and unit costs'!$B$5:$B$17,'Fee rates and unit costs'!$G$5:$G$17,0,0)</f>
        <v>0</v>
      </c>
      <c r="E13" s="101"/>
      <c r="F13" s="136">
        <f t="shared" si="2"/>
        <v>0</v>
      </c>
      <c r="G13" s="101"/>
      <c r="H13" s="340">
        <f t="shared" si="4"/>
        <v>0</v>
      </c>
      <c r="I13" s="341">
        <f t="shared" si="3"/>
        <v>0</v>
      </c>
      <c r="J13" s="342"/>
      <c r="K13" s="343"/>
      <c r="L13" s="343"/>
      <c r="M13" s="343"/>
      <c r="N13" s="498"/>
      <c r="O13" s="504"/>
      <c r="P13" s="501"/>
    </row>
    <row r="14" spans="2:16" ht="30" x14ac:dyDescent="0.25">
      <c r="B14" s="515" t="s">
        <v>24</v>
      </c>
      <c r="C14" s="420" t="s">
        <v>186</v>
      </c>
      <c r="D14" s="245">
        <f>_xlfn.XLOOKUP(C14,'Fee rates and unit costs'!$B$5:$B$17,'Fee rates and unit costs'!$G$5:$G$17,0,0)</f>
        <v>0</v>
      </c>
      <c r="E14" s="102"/>
      <c r="F14" s="122">
        <f t="shared" si="2"/>
        <v>0</v>
      </c>
      <c r="G14" s="102"/>
      <c r="H14" s="261">
        <f t="shared" si="4"/>
        <v>0</v>
      </c>
      <c r="I14" s="262">
        <f t="shared" si="3"/>
        <v>0</v>
      </c>
      <c r="J14" s="344"/>
      <c r="K14" s="345"/>
      <c r="L14" s="345"/>
      <c r="M14" s="345"/>
      <c r="N14" s="498">
        <f>+J14+J15+J16+K14+K15+K16+L14+L15+L16+M14+M15+M16</f>
        <v>0</v>
      </c>
      <c r="O14" s="502"/>
      <c r="P14" s="499">
        <f>+F14+H14+N14+O14</f>
        <v>0</v>
      </c>
    </row>
    <row r="15" spans="2:16" ht="30" x14ac:dyDescent="0.25">
      <c r="B15" s="513"/>
      <c r="C15" s="418" t="s">
        <v>186</v>
      </c>
      <c r="D15" s="243">
        <f>_xlfn.XLOOKUP(C15,'Fee rates and unit costs'!$B$5:$B$17,'Fee rates and unit costs'!$G$5:$G$17,0,0)</f>
        <v>0</v>
      </c>
      <c r="E15" s="100"/>
      <c r="F15" s="120">
        <f t="shared" si="2"/>
        <v>0</v>
      </c>
      <c r="G15" s="100"/>
      <c r="H15" s="254">
        <f t="shared" si="4"/>
        <v>0</v>
      </c>
      <c r="I15" s="255">
        <f t="shared" si="3"/>
        <v>0</v>
      </c>
      <c r="J15" s="338"/>
      <c r="K15" s="339"/>
      <c r="L15" s="339"/>
      <c r="M15" s="339"/>
      <c r="N15" s="498"/>
      <c r="O15" s="503"/>
      <c r="P15" s="500"/>
    </row>
    <row r="16" spans="2:16" ht="30" x14ac:dyDescent="0.25">
      <c r="B16" s="514"/>
      <c r="C16" s="418" t="s">
        <v>186</v>
      </c>
      <c r="D16" s="243">
        <f>_xlfn.XLOOKUP(C16,'Fee rates and unit costs'!$B$5:$B$17,'Fee rates and unit costs'!$G$5:$G$17,0,0)</f>
        <v>0</v>
      </c>
      <c r="E16" s="100"/>
      <c r="F16" s="120">
        <f t="shared" si="2"/>
        <v>0</v>
      </c>
      <c r="G16" s="100"/>
      <c r="H16" s="254">
        <f t="shared" si="4"/>
        <v>0</v>
      </c>
      <c r="I16" s="255">
        <f t="shared" si="3"/>
        <v>0</v>
      </c>
      <c r="J16" s="338"/>
      <c r="K16" s="339"/>
      <c r="L16" s="339"/>
      <c r="M16" s="339"/>
      <c r="N16" s="517"/>
      <c r="O16" s="503"/>
      <c r="P16" s="500"/>
    </row>
    <row r="17" spans="2:18" ht="30" x14ac:dyDescent="0.25">
      <c r="B17" s="97" t="s">
        <v>103</v>
      </c>
      <c r="C17" s="419" t="s">
        <v>186</v>
      </c>
      <c r="D17" s="246">
        <f>_xlfn.XLOOKUP(C17,'Fee rates and unit costs'!$B$5:$B$17,'Fee rates and unit costs'!$G$5:$G$17,0,0)</f>
        <v>0</v>
      </c>
      <c r="E17" s="103"/>
      <c r="F17" s="137">
        <f t="shared" si="2"/>
        <v>0</v>
      </c>
      <c r="G17" s="103"/>
      <c r="H17" s="310">
        <f t="shared" si="4"/>
        <v>0</v>
      </c>
      <c r="I17" s="311">
        <f t="shared" si="3"/>
        <v>0</v>
      </c>
      <c r="J17" s="346"/>
      <c r="K17" s="347"/>
      <c r="L17" s="347"/>
      <c r="M17" s="347"/>
      <c r="N17" s="348">
        <f>+M17+L17+K17+J17</f>
        <v>0</v>
      </c>
      <c r="O17" s="349"/>
      <c r="P17" s="350">
        <f>+F17+H17+N17+O17</f>
        <v>0</v>
      </c>
    </row>
    <row r="18" spans="2:18" ht="30.75" thickBot="1" x14ac:dyDescent="0.3">
      <c r="B18" s="98" t="s">
        <v>176</v>
      </c>
      <c r="C18" s="425" t="s">
        <v>186</v>
      </c>
      <c r="D18" s="247">
        <f>_xlfn.XLOOKUP(C18,'Fee rates and unit costs'!$B$5:$B$17,'Fee rates and unit costs'!$G$5:$G$17,0,0)</f>
        <v>0</v>
      </c>
      <c r="E18" s="104"/>
      <c r="F18" s="138">
        <f t="shared" si="2"/>
        <v>0</v>
      </c>
      <c r="G18" s="110"/>
      <c r="H18" s="351">
        <f t="shared" si="4"/>
        <v>0</v>
      </c>
      <c r="I18" s="352">
        <f t="shared" si="3"/>
        <v>0</v>
      </c>
      <c r="J18" s="353"/>
      <c r="K18" s="354"/>
      <c r="L18" s="354"/>
      <c r="M18" s="354"/>
      <c r="N18" s="355">
        <f>+M18+L18+K18+J18</f>
        <v>0</v>
      </c>
      <c r="O18" s="356"/>
      <c r="P18" s="357">
        <f>+F18+H18+N18+O18</f>
        <v>0</v>
      </c>
    </row>
    <row r="19" spans="2:18" s="38" customFormat="1" ht="15.75" thickBot="1" x14ac:dyDescent="0.3">
      <c r="B19" s="54" t="s">
        <v>25</v>
      </c>
      <c r="C19" s="431"/>
      <c r="D19" s="248"/>
      <c r="E19" s="55">
        <f>SUM(E20:E27)</f>
        <v>0</v>
      </c>
      <c r="F19" s="58">
        <f>SUM(F7:F18)</f>
        <v>0</v>
      </c>
      <c r="G19" s="59">
        <f>SUM(G20:G27)</f>
        <v>0</v>
      </c>
      <c r="H19" s="331">
        <f>SUM(H20:H27)</f>
        <v>0</v>
      </c>
      <c r="I19" s="332">
        <f>SUM(I20:I27)</f>
        <v>0</v>
      </c>
      <c r="J19" s="358">
        <f t="shared" ref="J19:O19" si="5">SUM(J20:J27)</f>
        <v>0</v>
      </c>
      <c r="K19" s="359">
        <f t="shared" si="5"/>
        <v>0</v>
      </c>
      <c r="L19" s="359">
        <f t="shared" si="5"/>
        <v>0</v>
      </c>
      <c r="M19" s="359">
        <f t="shared" si="5"/>
        <v>0</v>
      </c>
      <c r="N19" s="332">
        <f t="shared" si="5"/>
        <v>0</v>
      </c>
      <c r="O19" s="360">
        <f t="shared" si="5"/>
        <v>0</v>
      </c>
      <c r="P19" s="360">
        <f>SUM(P20:P27)</f>
        <v>0</v>
      </c>
    </row>
    <row r="20" spans="2:18" ht="30" x14ac:dyDescent="0.25">
      <c r="B20" s="512" t="s">
        <v>26</v>
      </c>
      <c r="C20" s="417" t="s">
        <v>186</v>
      </c>
      <c r="D20" s="242">
        <f>_xlfn.XLOOKUP(C20,'Fee rates and unit costs'!$B$5:$B$17,'Fee rates and unit costs'!$G$5:$G$17,0,0)</f>
        <v>0</v>
      </c>
      <c r="E20" s="99"/>
      <c r="F20" s="135">
        <f t="shared" ref="F20:F27" si="6">E20*D20</f>
        <v>0</v>
      </c>
      <c r="G20" s="99"/>
      <c r="H20" s="303">
        <f t="shared" si="4"/>
        <v>0</v>
      </c>
      <c r="I20" s="304">
        <f t="shared" ref="I20:I27" si="7">F20+H20</f>
        <v>0</v>
      </c>
      <c r="J20" s="336"/>
      <c r="K20" s="337"/>
      <c r="L20" s="337"/>
      <c r="M20" s="337"/>
      <c r="N20" s="518">
        <f>SUM(J20:M21)</f>
        <v>0</v>
      </c>
      <c r="O20" s="519"/>
      <c r="P20" s="500">
        <f>++F20+O20+N20+H20</f>
        <v>0</v>
      </c>
    </row>
    <row r="21" spans="2:18" ht="30" x14ac:dyDescent="0.25">
      <c r="B21" s="514"/>
      <c r="C21" s="423" t="s">
        <v>186</v>
      </c>
      <c r="D21" s="244">
        <f>_xlfn.XLOOKUP(C21,'Fee rates and unit costs'!$B$5:$B$17,'Fee rates and unit costs'!$G$5:$G$17,0,0)</f>
        <v>0</v>
      </c>
      <c r="E21" s="101"/>
      <c r="F21" s="136">
        <f t="shared" si="6"/>
        <v>0</v>
      </c>
      <c r="G21" s="101"/>
      <c r="H21" s="340">
        <f t="shared" si="4"/>
        <v>0</v>
      </c>
      <c r="I21" s="341">
        <f t="shared" si="7"/>
        <v>0</v>
      </c>
      <c r="J21" s="342"/>
      <c r="K21" s="343"/>
      <c r="L21" s="343"/>
      <c r="M21" s="343"/>
      <c r="N21" s="516"/>
      <c r="O21" s="504"/>
      <c r="P21" s="501"/>
    </row>
    <row r="22" spans="2:18" ht="30" x14ac:dyDescent="0.25">
      <c r="B22" s="515" t="s">
        <v>27</v>
      </c>
      <c r="C22" s="418" t="s">
        <v>186</v>
      </c>
      <c r="D22" s="243">
        <f>_xlfn.XLOOKUP(C22,'Fee rates and unit costs'!$B$5:$B$17,'Fee rates and unit costs'!$G$5:$G$17,0,0)</f>
        <v>0</v>
      </c>
      <c r="E22" s="100"/>
      <c r="F22" s="120">
        <f t="shared" si="6"/>
        <v>0</v>
      </c>
      <c r="G22" s="100"/>
      <c r="H22" s="254">
        <f t="shared" si="4"/>
        <v>0</v>
      </c>
      <c r="I22" s="255">
        <f t="shared" si="7"/>
        <v>0</v>
      </c>
      <c r="J22" s="338"/>
      <c r="K22" s="339"/>
      <c r="L22" s="339"/>
      <c r="M22" s="339"/>
      <c r="N22" s="516">
        <f>SUM(J22:M24)</f>
        <v>0</v>
      </c>
      <c r="O22" s="502"/>
      <c r="P22" s="499">
        <f>+F22+H22+N22+O22</f>
        <v>0</v>
      </c>
    </row>
    <row r="23" spans="2:18" ht="30" x14ac:dyDescent="0.25">
      <c r="B23" s="513"/>
      <c r="C23" s="418" t="s">
        <v>186</v>
      </c>
      <c r="D23" s="243">
        <f>_xlfn.XLOOKUP(C23,'Fee rates and unit costs'!$B$5:$B$17,'Fee rates and unit costs'!$G$5:$G$17,0,0)</f>
        <v>0</v>
      </c>
      <c r="E23" s="100"/>
      <c r="F23" s="120">
        <f t="shared" si="6"/>
        <v>0</v>
      </c>
      <c r="G23" s="100"/>
      <c r="H23" s="254">
        <f t="shared" si="4"/>
        <v>0</v>
      </c>
      <c r="I23" s="255">
        <f t="shared" si="7"/>
        <v>0</v>
      </c>
      <c r="J23" s="338"/>
      <c r="K23" s="339"/>
      <c r="L23" s="339"/>
      <c r="M23" s="339"/>
      <c r="N23" s="516"/>
      <c r="O23" s="503"/>
      <c r="P23" s="500"/>
    </row>
    <row r="24" spans="2:18" ht="30" x14ac:dyDescent="0.25">
      <c r="B24" s="514"/>
      <c r="C24" s="418" t="s">
        <v>186</v>
      </c>
      <c r="D24" s="243">
        <f>_xlfn.XLOOKUP(C24,'Fee rates and unit costs'!$B$5:$B$17,'Fee rates and unit costs'!$G$5:$G$17,0,0)</f>
        <v>0</v>
      </c>
      <c r="E24" s="100"/>
      <c r="F24" s="120">
        <f t="shared" si="6"/>
        <v>0</v>
      </c>
      <c r="G24" s="100"/>
      <c r="H24" s="254">
        <f t="shared" si="4"/>
        <v>0</v>
      </c>
      <c r="I24" s="255">
        <f t="shared" si="7"/>
        <v>0</v>
      </c>
      <c r="J24" s="342"/>
      <c r="K24" s="343"/>
      <c r="L24" s="343"/>
      <c r="M24" s="343"/>
      <c r="N24" s="516"/>
      <c r="O24" s="503"/>
      <c r="P24" s="501"/>
    </row>
    <row r="25" spans="2:18" ht="30" x14ac:dyDescent="0.25">
      <c r="B25" s="111" t="s">
        <v>28</v>
      </c>
      <c r="C25" s="419" t="s">
        <v>186</v>
      </c>
      <c r="D25" s="246">
        <f>_xlfn.XLOOKUP(C25,'Fee rates and unit costs'!$B$5:$B$17,'Fee rates and unit costs'!$G$5:$G$17,0,0)</f>
        <v>0</v>
      </c>
      <c r="E25" s="103"/>
      <c r="F25" s="137">
        <f t="shared" si="6"/>
        <v>0</v>
      </c>
      <c r="G25" s="103"/>
      <c r="H25" s="310">
        <f t="shared" si="4"/>
        <v>0</v>
      </c>
      <c r="I25" s="311">
        <f t="shared" si="7"/>
        <v>0</v>
      </c>
      <c r="J25" s="346"/>
      <c r="K25" s="347"/>
      <c r="L25" s="347"/>
      <c r="M25" s="361"/>
      <c r="N25" s="362">
        <f>SUM(J25:M25)</f>
        <v>0</v>
      </c>
      <c r="O25" s="349"/>
      <c r="P25" s="350">
        <f>+F25+H25+N25+O25</f>
        <v>0</v>
      </c>
    </row>
    <row r="26" spans="2:18" ht="30" x14ac:dyDescent="0.25">
      <c r="B26" s="111" t="s">
        <v>29</v>
      </c>
      <c r="C26" s="419" t="s">
        <v>186</v>
      </c>
      <c r="D26" s="246">
        <f>_xlfn.XLOOKUP(C26,'Fee rates and unit costs'!$B$5:$B$17,'Fee rates and unit costs'!$G$5:$G$17,0,0)</f>
        <v>0</v>
      </c>
      <c r="E26" s="103"/>
      <c r="F26" s="137">
        <f t="shared" si="6"/>
        <v>0</v>
      </c>
      <c r="G26" s="103"/>
      <c r="H26" s="310">
        <f t="shared" si="4"/>
        <v>0</v>
      </c>
      <c r="I26" s="311">
        <f t="shared" si="7"/>
        <v>0</v>
      </c>
      <c r="J26" s="346"/>
      <c r="K26" s="347"/>
      <c r="L26" s="347"/>
      <c r="M26" s="361"/>
      <c r="N26" s="362">
        <f>SUM(J26:M26)</f>
        <v>0</v>
      </c>
      <c r="O26" s="349"/>
      <c r="P26" s="350">
        <f>+E26+H26+N26+O26</f>
        <v>0</v>
      </c>
    </row>
    <row r="27" spans="2:18" ht="30.75" thickBot="1" x14ac:dyDescent="0.3">
      <c r="B27" s="112" t="s">
        <v>104</v>
      </c>
      <c r="C27" s="418" t="s">
        <v>186</v>
      </c>
      <c r="D27" s="243">
        <f>_xlfn.XLOOKUP(C27,'Fee rates and unit costs'!$B$5:$B$17,'Fee rates and unit costs'!$G$5:$G$17,0,0)</f>
        <v>0</v>
      </c>
      <c r="E27" s="100"/>
      <c r="F27" s="120">
        <f t="shared" si="6"/>
        <v>0</v>
      </c>
      <c r="G27" s="100"/>
      <c r="H27" s="254">
        <f t="shared" si="4"/>
        <v>0</v>
      </c>
      <c r="I27" s="255">
        <f t="shared" si="7"/>
        <v>0</v>
      </c>
      <c r="J27" s="338"/>
      <c r="K27" s="338"/>
      <c r="L27" s="338"/>
      <c r="M27" s="363"/>
      <c r="N27" s="364">
        <f>SUM(J27:M27)</f>
        <v>0</v>
      </c>
      <c r="O27" s="356"/>
      <c r="P27" s="365">
        <f>+E27+H27+N27+O27</f>
        <v>0</v>
      </c>
    </row>
    <row r="28" spans="2:18" s="38" customFormat="1" ht="15.75" thickBot="1" x14ac:dyDescent="0.3">
      <c r="B28" s="61" t="s">
        <v>30</v>
      </c>
      <c r="C28" s="424"/>
      <c r="D28" s="248"/>
      <c r="E28" s="57">
        <f>SUM(E29:E33)</f>
        <v>0</v>
      </c>
      <c r="F28" s="62">
        <f t="shared" ref="F28:P28" si="8">SUM(F29:F33)</f>
        <v>0</v>
      </c>
      <c r="G28" s="57">
        <f t="shared" si="8"/>
        <v>0</v>
      </c>
      <c r="H28" s="366">
        <f t="shared" si="8"/>
        <v>0</v>
      </c>
      <c r="I28" s="332">
        <f t="shared" si="8"/>
        <v>0</v>
      </c>
      <c r="J28" s="333">
        <f t="shared" si="8"/>
        <v>0</v>
      </c>
      <c r="K28" s="248">
        <f t="shared" si="8"/>
        <v>0</v>
      </c>
      <c r="L28" s="248">
        <f t="shared" si="8"/>
        <v>0</v>
      </c>
      <c r="M28" s="367">
        <f t="shared" si="8"/>
        <v>0</v>
      </c>
      <c r="N28" s="332">
        <f>SUM(N29:N33)</f>
        <v>0</v>
      </c>
      <c r="O28" s="360">
        <f t="shared" si="8"/>
        <v>0</v>
      </c>
      <c r="P28" s="360">
        <f t="shared" si="8"/>
        <v>0</v>
      </c>
      <c r="R28" s="48"/>
    </row>
    <row r="29" spans="2:18" ht="30" x14ac:dyDescent="0.25">
      <c r="B29" s="512" t="s">
        <v>31</v>
      </c>
      <c r="C29" s="417" t="s">
        <v>186</v>
      </c>
      <c r="D29" s="242">
        <f>_xlfn.XLOOKUP(C29,'Fee rates and unit costs'!$B$5:$B$17,'Fee rates and unit costs'!$G$5:$G$17,0,0)</f>
        <v>0</v>
      </c>
      <c r="E29" s="99"/>
      <c r="F29" s="120">
        <f>E29*D29</f>
        <v>0</v>
      </c>
      <c r="G29" s="99"/>
      <c r="H29" s="254">
        <f t="shared" ref="H29:H33" si="9">D29*G29</f>
        <v>0</v>
      </c>
      <c r="I29" s="255">
        <f>F29+H29</f>
        <v>0</v>
      </c>
      <c r="J29" s="336"/>
      <c r="K29" s="337"/>
      <c r="L29" s="337"/>
      <c r="M29" s="337"/>
      <c r="N29" s="518">
        <f>SUM(J29:M30)</f>
        <v>0</v>
      </c>
      <c r="O29" s="525"/>
      <c r="P29" s="546">
        <f>F29+O29+N29+H29</f>
        <v>0</v>
      </c>
      <c r="R29" s="44"/>
    </row>
    <row r="30" spans="2:18" ht="30" x14ac:dyDescent="0.25">
      <c r="B30" s="514"/>
      <c r="C30" s="423" t="s">
        <v>186</v>
      </c>
      <c r="D30" s="249">
        <f>_xlfn.XLOOKUP(C30,'Fee rates and unit costs'!$B$5:$B$17,'Fee rates and unit costs'!$G$5:$G$17,0,0)</f>
        <v>0</v>
      </c>
      <c r="E30" s="101"/>
      <c r="F30" s="136">
        <f>E30*D30</f>
        <v>0</v>
      </c>
      <c r="G30" s="101"/>
      <c r="H30" s="340">
        <f t="shared" si="9"/>
        <v>0</v>
      </c>
      <c r="I30" s="341">
        <f>F30+H30</f>
        <v>0</v>
      </c>
      <c r="J30" s="342"/>
      <c r="K30" s="343"/>
      <c r="L30" s="343"/>
      <c r="M30" s="343"/>
      <c r="N30" s="516"/>
      <c r="O30" s="526"/>
      <c r="P30" s="547"/>
    </row>
    <row r="31" spans="2:18" ht="30" x14ac:dyDescent="0.25">
      <c r="B31" s="111" t="s">
        <v>32</v>
      </c>
      <c r="C31" s="418" t="s">
        <v>186</v>
      </c>
      <c r="D31" s="243">
        <f>_xlfn.XLOOKUP(C31,'Fee rates and unit costs'!$B$5:$B$17,'Fee rates and unit costs'!$G$5:$G$17,0,0)</f>
        <v>0</v>
      </c>
      <c r="E31" s="100"/>
      <c r="F31" s="120">
        <f>E31*D31</f>
        <v>0</v>
      </c>
      <c r="G31" s="100"/>
      <c r="H31" s="254">
        <f t="shared" si="9"/>
        <v>0</v>
      </c>
      <c r="I31" s="255">
        <f>F31+H31</f>
        <v>0</v>
      </c>
      <c r="J31" s="346"/>
      <c r="K31" s="347"/>
      <c r="L31" s="347"/>
      <c r="M31" s="361"/>
      <c r="N31" s="362">
        <f>+M31+L31+K31+J31</f>
        <v>0</v>
      </c>
      <c r="O31" s="368"/>
      <c r="P31" s="350">
        <f>+F31+O31+N31+H31</f>
        <v>0</v>
      </c>
      <c r="R31" s="44"/>
    </row>
    <row r="32" spans="2:18" ht="30" x14ac:dyDescent="0.25">
      <c r="B32" s="111" t="s">
        <v>33</v>
      </c>
      <c r="C32" s="419" t="s">
        <v>186</v>
      </c>
      <c r="D32" s="246">
        <f>_xlfn.XLOOKUP(C32,'Fee rates and unit costs'!$B$5:$B$17,'Fee rates and unit costs'!$G$5:$G$17,0,0)</f>
        <v>0</v>
      </c>
      <c r="E32" s="103"/>
      <c r="F32" s="137">
        <f>E32*D32</f>
        <v>0</v>
      </c>
      <c r="G32" s="103"/>
      <c r="H32" s="310">
        <f t="shared" si="9"/>
        <v>0</v>
      </c>
      <c r="I32" s="311">
        <f>F32+H32</f>
        <v>0</v>
      </c>
      <c r="J32" s="346"/>
      <c r="K32" s="347"/>
      <c r="L32" s="347"/>
      <c r="M32" s="361"/>
      <c r="N32" s="362">
        <f>+J32+K32+L32+M32</f>
        <v>0</v>
      </c>
      <c r="O32" s="368"/>
      <c r="P32" s="350">
        <f>+F32+O32+N32+H32</f>
        <v>0</v>
      </c>
      <c r="R32" s="44"/>
    </row>
    <row r="33" spans="2:16" ht="30.75" thickBot="1" x14ac:dyDescent="0.3">
      <c r="B33" s="113" t="s">
        <v>34</v>
      </c>
      <c r="C33" s="418" t="s">
        <v>186</v>
      </c>
      <c r="D33" s="243">
        <f>_xlfn.XLOOKUP(C33,'Fee rates and unit costs'!$B$5:$B$17,'Fee rates and unit costs'!$G$5:$G$17,0,0)</f>
        <v>0</v>
      </c>
      <c r="E33" s="100"/>
      <c r="F33" s="120">
        <f>E33*D33</f>
        <v>0</v>
      </c>
      <c r="G33" s="100"/>
      <c r="H33" s="254">
        <f t="shared" si="9"/>
        <v>0</v>
      </c>
      <c r="I33" s="255">
        <f>F33+H33</f>
        <v>0</v>
      </c>
      <c r="J33" s="344"/>
      <c r="K33" s="345"/>
      <c r="L33" s="345"/>
      <c r="M33" s="369"/>
      <c r="N33" s="364">
        <f>+J33+K33+L33+M33</f>
        <v>0</v>
      </c>
      <c r="O33" s="370"/>
      <c r="P33" s="371">
        <f>+F33+O33+N33+H33</f>
        <v>0</v>
      </c>
    </row>
    <row r="34" spans="2:16" ht="15.75" thickBot="1" x14ac:dyDescent="0.3">
      <c r="B34" s="63" t="s">
        <v>64</v>
      </c>
      <c r="C34" s="432"/>
      <c r="D34" s="125"/>
      <c r="E34" s="40">
        <f t="shared" ref="E34:O34" si="10">E35+E48+E57</f>
        <v>0</v>
      </c>
      <c r="F34" s="41">
        <f t="shared" si="10"/>
        <v>0</v>
      </c>
      <c r="G34" s="40">
        <f t="shared" si="10"/>
        <v>0</v>
      </c>
      <c r="H34" s="372">
        <f t="shared" si="10"/>
        <v>0</v>
      </c>
      <c r="I34" s="281">
        <f t="shared" si="10"/>
        <v>0</v>
      </c>
      <c r="J34" s="282">
        <f t="shared" si="10"/>
        <v>0</v>
      </c>
      <c r="K34" s="283">
        <f t="shared" si="10"/>
        <v>0</v>
      </c>
      <c r="L34" s="283">
        <f>L35+L48+L57</f>
        <v>0</v>
      </c>
      <c r="M34" s="283">
        <f t="shared" si="10"/>
        <v>0</v>
      </c>
      <c r="N34" s="281">
        <f>N35+N48+N57</f>
        <v>0</v>
      </c>
      <c r="O34" s="285">
        <f t="shared" si="10"/>
        <v>0</v>
      </c>
      <c r="P34" s="285">
        <f>P35+P48+P57</f>
        <v>0</v>
      </c>
    </row>
    <row r="35" spans="2:16" ht="15.75" thickBot="1" x14ac:dyDescent="0.3">
      <c r="B35" s="54" t="s">
        <v>70</v>
      </c>
      <c r="C35" s="431"/>
      <c r="D35" s="57"/>
      <c r="E35" s="55">
        <f t="shared" ref="E35:F35" si="11">SUM(E36:E47)</f>
        <v>0</v>
      </c>
      <c r="F35" s="56">
        <f t="shared" si="11"/>
        <v>0</v>
      </c>
      <c r="G35" s="55">
        <f>SUM(G36:G47)</f>
        <v>0</v>
      </c>
      <c r="H35" s="331">
        <f t="shared" ref="H35:O35" si="12">SUM(H36:H47)</f>
        <v>0</v>
      </c>
      <c r="I35" s="332">
        <f t="shared" si="12"/>
        <v>0</v>
      </c>
      <c r="J35" s="333">
        <f t="shared" si="12"/>
        <v>0</v>
      </c>
      <c r="K35" s="334">
        <f t="shared" si="12"/>
        <v>0</v>
      </c>
      <c r="L35" s="334">
        <f t="shared" si="12"/>
        <v>0</v>
      </c>
      <c r="M35" s="334">
        <f t="shared" si="12"/>
        <v>0</v>
      </c>
      <c r="N35" s="332">
        <f t="shared" si="12"/>
        <v>0</v>
      </c>
      <c r="O35" s="360">
        <f t="shared" si="12"/>
        <v>0</v>
      </c>
      <c r="P35" s="360">
        <f>SUM(P36:P47)</f>
        <v>0</v>
      </c>
    </row>
    <row r="36" spans="2:16" ht="30" x14ac:dyDescent="0.25">
      <c r="B36" s="512" t="s">
        <v>36</v>
      </c>
      <c r="C36" s="417" t="s">
        <v>186</v>
      </c>
      <c r="D36" s="242">
        <f>_xlfn.XLOOKUP(C36,'Fee rates and unit costs'!$B$5:$B$17,'Fee rates and unit costs'!$G$5:$G$17,0,0)</f>
        <v>0</v>
      </c>
      <c r="E36" s="99"/>
      <c r="F36" s="135">
        <f t="shared" ref="F36:F47" si="13">E36*D36</f>
        <v>0</v>
      </c>
      <c r="G36" s="99"/>
      <c r="H36" s="303">
        <f t="shared" ref="H36:H47" si="14">D36*G36</f>
        <v>0</v>
      </c>
      <c r="I36" s="304">
        <f t="shared" ref="I36:I47" si="15">F36+H36</f>
        <v>0</v>
      </c>
      <c r="J36" s="336"/>
      <c r="K36" s="337"/>
      <c r="L36" s="337"/>
      <c r="M36" s="337"/>
      <c r="N36" s="497">
        <f>SUM(J36:M38)</f>
        <v>0</v>
      </c>
      <c r="O36" s="503"/>
      <c r="P36" s="500">
        <f>F36+H36+N36+O36</f>
        <v>0</v>
      </c>
    </row>
    <row r="37" spans="2:16" ht="30" x14ac:dyDescent="0.25">
      <c r="B37" s="513"/>
      <c r="C37" s="418" t="s">
        <v>186</v>
      </c>
      <c r="D37" s="243">
        <f>_xlfn.XLOOKUP(C37,'Fee rates and unit costs'!$B$5:$B$17,'Fee rates and unit costs'!$G$5:$G$17,0,0)</f>
        <v>0</v>
      </c>
      <c r="E37" s="100"/>
      <c r="F37" s="120">
        <f t="shared" si="13"/>
        <v>0</v>
      </c>
      <c r="G37" s="100"/>
      <c r="H37" s="254">
        <f t="shared" si="14"/>
        <v>0</v>
      </c>
      <c r="I37" s="255">
        <f t="shared" si="15"/>
        <v>0</v>
      </c>
      <c r="J37" s="338"/>
      <c r="K37" s="339"/>
      <c r="L37" s="339"/>
      <c r="M37" s="339"/>
      <c r="N37" s="498"/>
      <c r="O37" s="503"/>
      <c r="P37" s="500"/>
    </row>
    <row r="38" spans="2:16" ht="30" x14ac:dyDescent="0.25">
      <c r="B38" s="514"/>
      <c r="C38" s="423" t="s">
        <v>186</v>
      </c>
      <c r="D38" s="244">
        <f>_xlfn.XLOOKUP(C38,'Fee rates and unit costs'!$B$5:$B$17,'Fee rates and unit costs'!$G$5:$G$17,0,0)</f>
        <v>0</v>
      </c>
      <c r="E38" s="101"/>
      <c r="F38" s="136">
        <f t="shared" si="13"/>
        <v>0</v>
      </c>
      <c r="G38" s="101"/>
      <c r="H38" s="340">
        <f t="shared" si="14"/>
        <v>0</v>
      </c>
      <c r="I38" s="341">
        <f t="shared" si="15"/>
        <v>0</v>
      </c>
      <c r="J38" s="342"/>
      <c r="K38" s="343"/>
      <c r="L38" s="343"/>
      <c r="M38" s="343"/>
      <c r="N38" s="498"/>
      <c r="O38" s="504"/>
      <c r="P38" s="501"/>
    </row>
    <row r="39" spans="2:16" ht="30" x14ac:dyDescent="0.25">
      <c r="B39" s="515" t="s">
        <v>37</v>
      </c>
      <c r="C39" s="420" t="s">
        <v>186</v>
      </c>
      <c r="D39" s="245">
        <f>_xlfn.XLOOKUP(C39,'Fee rates and unit costs'!$B$5:$B$17,'Fee rates and unit costs'!$G$5:$G$17,0,0)</f>
        <v>0</v>
      </c>
      <c r="E39" s="102"/>
      <c r="F39" s="122">
        <f t="shared" si="13"/>
        <v>0</v>
      </c>
      <c r="G39" s="102"/>
      <c r="H39" s="261">
        <f t="shared" si="14"/>
        <v>0</v>
      </c>
      <c r="I39" s="262">
        <f t="shared" si="15"/>
        <v>0</v>
      </c>
      <c r="J39" s="338"/>
      <c r="K39" s="339"/>
      <c r="L39" s="339"/>
      <c r="M39" s="339"/>
      <c r="N39" s="498">
        <f>SUM(J39:M42)</f>
        <v>0</v>
      </c>
      <c r="O39" s="502"/>
      <c r="P39" s="499">
        <f>F39+H39+N39+O39</f>
        <v>0</v>
      </c>
    </row>
    <row r="40" spans="2:16" ht="30" x14ac:dyDescent="0.25">
      <c r="B40" s="513"/>
      <c r="C40" s="418" t="s">
        <v>186</v>
      </c>
      <c r="D40" s="243">
        <f>_xlfn.XLOOKUP(C40,'Fee rates and unit costs'!$B$5:$B$17,'Fee rates and unit costs'!$G$5:$G$17,0,0)</f>
        <v>0</v>
      </c>
      <c r="E40" s="100"/>
      <c r="F40" s="120">
        <f t="shared" si="13"/>
        <v>0</v>
      </c>
      <c r="G40" s="100"/>
      <c r="H40" s="254">
        <f t="shared" si="14"/>
        <v>0</v>
      </c>
      <c r="I40" s="255">
        <f t="shared" si="15"/>
        <v>0</v>
      </c>
      <c r="J40" s="338"/>
      <c r="K40" s="339"/>
      <c r="L40" s="339"/>
      <c r="M40" s="339"/>
      <c r="N40" s="498"/>
      <c r="O40" s="503"/>
      <c r="P40" s="500"/>
    </row>
    <row r="41" spans="2:16" ht="30" x14ac:dyDescent="0.25">
      <c r="B41" s="513"/>
      <c r="C41" s="418" t="s">
        <v>186</v>
      </c>
      <c r="D41" s="243">
        <f>_xlfn.XLOOKUP(C41,'Fee rates and unit costs'!$B$5:$B$17,'Fee rates and unit costs'!$G$5:$G$17,0,0)</f>
        <v>0</v>
      </c>
      <c r="E41" s="100"/>
      <c r="F41" s="120">
        <f t="shared" si="13"/>
        <v>0</v>
      </c>
      <c r="G41" s="100"/>
      <c r="H41" s="254">
        <f t="shared" si="14"/>
        <v>0</v>
      </c>
      <c r="I41" s="255">
        <f t="shared" si="15"/>
        <v>0</v>
      </c>
      <c r="J41" s="338"/>
      <c r="K41" s="339"/>
      <c r="L41" s="339"/>
      <c r="M41" s="339"/>
      <c r="N41" s="498"/>
      <c r="O41" s="503"/>
      <c r="P41" s="500"/>
    </row>
    <row r="42" spans="2:16" ht="30" x14ac:dyDescent="0.25">
      <c r="B42" s="514"/>
      <c r="C42" s="423" t="s">
        <v>186</v>
      </c>
      <c r="D42" s="244">
        <f>_xlfn.XLOOKUP(C42,'Fee rates and unit costs'!$B$5:$B$17,'Fee rates and unit costs'!$G$5:$G$17,0,0)</f>
        <v>0</v>
      </c>
      <c r="E42" s="101"/>
      <c r="F42" s="136">
        <f t="shared" si="13"/>
        <v>0</v>
      </c>
      <c r="G42" s="101"/>
      <c r="H42" s="340">
        <f t="shared" si="14"/>
        <v>0</v>
      </c>
      <c r="I42" s="341">
        <f t="shared" si="15"/>
        <v>0</v>
      </c>
      <c r="J42" s="342"/>
      <c r="K42" s="343"/>
      <c r="L42" s="343"/>
      <c r="M42" s="343"/>
      <c r="N42" s="498"/>
      <c r="O42" s="504"/>
      <c r="P42" s="501"/>
    </row>
    <row r="43" spans="2:16" ht="30" x14ac:dyDescent="0.25">
      <c r="B43" s="513" t="s">
        <v>38</v>
      </c>
      <c r="C43" s="418" t="s">
        <v>186</v>
      </c>
      <c r="D43" s="243">
        <f>_xlfn.XLOOKUP(C43,'Fee rates and unit costs'!$B$5:$B$17,'Fee rates and unit costs'!$G$5:$G$17,0,0)</f>
        <v>0</v>
      </c>
      <c r="E43" s="100"/>
      <c r="F43" s="120">
        <f t="shared" si="13"/>
        <v>0</v>
      </c>
      <c r="G43" s="100"/>
      <c r="H43" s="254">
        <f t="shared" si="14"/>
        <v>0</v>
      </c>
      <c r="I43" s="255">
        <f t="shared" si="15"/>
        <v>0</v>
      </c>
      <c r="J43" s="344"/>
      <c r="K43" s="345"/>
      <c r="L43" s="345"/>
      <c r="M43" s="345"/>
      <c r="N43" s="498">
        <f>SUM(J43:M45)</f>
        <v>0</v>
      </c>
      <c r="O43" s="502"/>
      <c r="P43" s="499">
        <f>F43+H43+N43+O43</f>
        <v>0</v>
      </c>
    </row>
    <row r="44" spans="2:16" ht="30" x14ac:dyDescent="0.25">
      <c r="B44" s="513"/>
      <c r="C44" s="418" t="s">
        <v>186</v>
      </c>
      <c r="D44" s="243">
        <f>_xlfn.XLOOKUP(C44,'Fee rates and unit costs'!$B$5:$B$17,'Fee rates and unit costs'!$G$5:$G$17,0,0)</f>
        <v>0</v>
      </c>
      <c r="E44" s="100"/>
      <c r="F44" s="120">
        <f t="shared" si="13"/>
        <v>0</v>
      </c>
      <c r="G44" s="100"/>
      <c r="H44" s="254">
        <f t="shared" si="14"/>
        <v>0</v>
      </c>
      <c r="I44" s="255">
        <f t="shared" si="15"/>
        <v>0</v>
      </c>
      <c r="J44" s="338"/>
      <c r="K44" s="339"/>
      <c r="L44" s="339"/>
      <c r="M44" s="339"/>
      <c r="N44" s="498"/>
      <c r="O44" s="503"/>
      <c r="P44" s="500"/>
    </row>
    <row r="45" spans="2:16" ht="30" x14ac:dyDescent="0.25">
      <c r="B45" s="514"/>
      <c r="C45" s="423" t="s">
        <v>186</v>
      </c>
      <c r="D45" s="244">
        <f>_xlfn.XLOOKUP(C45,'Fee rates and unit costs'!$B$5:$B$17,'Fee rates and unit costs'!$G$5:$G$17,0,0)</f>
        <v>0</v>
      </c>
      <c r="E45" s="101"/>
      <c r="F45" s="136">
        <f t="shared" si="13"/>
        <v>0</v>
      </c>
      <c r="G45" s="101"/>
      <c r="H45" s="340">
        <f t="shared" si="14"/>
        <v>0</v>
      </c>
      <c r="I45" s="341">
        <f t="shared" si="15"/>
        <v>0</v>
      </c>
      <c r="J45" s="342"/>
      <c r="K45" s="343"/>
      <c r="L45" s="343"/>
      <c r="M45" s="343"/>
      <c r="N45" s="498"/>
      <c r="O45" s="504"/>
      <c r="P45" s="501"/>
    </row>
    <row r="46" spans="2:16" ht="30" x14ac:dyDescent="0.25">
      <c r="B46" s="97" t="s">
        <v>96</v>
      </c>
      <c r="C46" s="419" t="s">
        <v>186</v>
      </c>
      <c r="D46" s="246">
        <f>_xlfn.XLOOKUP(C46,'Fee rates and unit costs'!$B$5:$B$17,'Fee rates and unit costs'!$G$5:$G$17,0,0)</f>
        <v>0</v>
      </c>
      <c r="E46" s="103"/>
      <c r="F46" s="137">
        <f t="shared" si="13"/>
        <v>0</v>
      </c>
      <c r="G46" s="103"/>
      <c r="H46" s="310">
        <f t="shared" si="14"/>
        <v>0</v>
      </c>
      <c r="I46" s="311">
        <f t="shared" si="15"/>
        <v>0</v>
      </c>
      <c r="J46" s="346"/>
      <c r="K46" s="347"/>
      <c r="L46" s="347"/>
      <c r="M46" s="361"/>
      <c r="N46" s="348">
        <f>SUM(J46:M46)</f>
        <v>0</v>
      </c>
      <c r="O46" s="349"/>
      <c r="P46" s="350">
        <f>F46+H46+N46+O46</f>
        <v>0</v>
      </c>
    </row>
    <row r="47" spans="2:16" ht="30.75" thickBot="1" x14ac:dyDescent="0.3">
      <c r="B47" s="114" t="s">
        <v>177</v>
      </c>
      <c r="C47" s="418" t="s">
        <v>186</v>
      </c>
      <c r="D47" s="243">
        <f>_xlfn.XLOOKUP(C47,'Fee rates and unit costs'!$B$5:$B$17,'Fee rates and unit costs'!$G$5:$G$17,0,0)</f>
        <v>0</v>
      </c>
      <c r="E47" s="100"/>
      <c r="F47" s="136">
        <f t="shared" si="13"/>
        <v>0</v>
      </c>
      <c r="G47" s="101"/>
      <c r="H47" s="340">
        <f t="shared" si="14"/>
        <v>0</v>
      </c>
      <c r="I47" s="341">
        <f t="shared" si="15"/>
        <v>0</v>
      </c>
      <c r="J47" s="344"/>
      <c r="K47" s="345"/>
      <c r="L47" s="345"/>
      <c r="M47" s="369"/>
      <c r="N47" s="373">
        <f>SUM(J47:M47)</f>
        <v>0</v>
      </c>
      <c r="O47" s="374"/>
      <c r="P47" s="350">
        <f>F47+H47+N47+O47</f>
        <v>0</v>
      </c>
    </row>
    <row r="48" spans="2:16" ht="15.75" thickBot="1" x14ac:dyDescent="0.3">
      <c r="B48" s="61" t="s">
        <v>71</v>
      </c>
      <c r="C48" s="433"/>
      <c r="D48" s="248"/>
      <c r="E48" s="59">
        <f t="shared" ref="E48:F48" si="16">SUM(E49:E56)</f>
        <v>0</v>
      </c>
      <c r="F48" s="60">
        <f t="shared" si="16"/>
        <v>0</v>
      </c>
      <c r="G48" s="59">
        <f t="shared" ref="G48:P48" si="17">SUM(G49:G56)</f>
        <v>0</v>
      </c>
      <c r="H48" s="331">
        <f t="shared" si="17"/>
        <v>0</v>
      </c>
      <c r="I48" s="332">
        <f t="shared" si="17"/>
        <v>0</v>
      </c>
      <c r="J48" s="358">
        <f t="shared" si="17"/>
        <v>0</v>
      </c>
      <c r="K48" s="359">
        <f t="shared" si="17"/>
        <v>0</v>
      </c>
      <c r="L48" s="359">
        <f t="shared" si="17"/>
        <v>0</v>
      </c>
      <c r="M48" s="359">
        <f t="shared" si="17"/>
        <v>0</v>
      </c>
      <c r="N48" s="332">
        <f t="shared" si="17"/>
        <v>0</v>
      </c>
      <c r="O48" s="360">
        <f t="shared" si="17"/>
        <v>0</v>
      </c>
      <c r="P48" s="360">
        <f t="shared" si="17"/>
        <v>0</v>
      </c>
    </row>
    <row r="49" spans="2:18" ht="30" x14ac:dyDescent="0.25">
      <c r="B49" s="512" t="s">
        <v>40</v>
      </c>
      <c r="C49" s="417" t="s">
        <v>186</v>
      </c>
      <c r="D49" s="242">
        <f>_xlfn.XLOOKUP(C49,'Fee rates and unit costs'!$B$5:$B$17,'Fee rates and unit costs'!$G$5:$G$17,0,0)</f>
        <v>0</v>
      </c>
      <c r="E49" s="99"/>
      <c r="F49" s="135">
        <f t="shared" ref="F49:F56" si="18">E49*D49</f>
        <v>0</v>
      </c>
      <c r="G49" s="99"/>
      <c r="H49" s="254">
        <f>D49*G49</f>
        <v>0</v>
      </c>
      <c r="I49" s="255">
        <f t="shared" ref="I49:I56" si="19">F49+H49</f>
        <v>0</v>
      </c>
      <c r="J49" s="336"/>
      <c r="K49" s="337"/>
      <c r="L49" s="337"/>
      <c r="M49" s="337"/>
      <c r="N49" s="518">
        <f>SUM(J49:M50)</f>
        <v>0</v>
      </c>
      <c r="O49" s="519"/>
      <c r="P49" s="500">
        <f>+F49+O49+N49+H49</f>
        <v>0</v>
      </c>
    </row>
    <row r="50" spans="2:18" ht="30" x14ac:dyDescent="0.25">
      <c r="B50" s="514"/>
      <c r="C50" s="423" t="s">
        <v>186</v>
      </c>
      <c r="D50" s="244">
        <f>_xlfn.XLOOKUP(C50,'Fee rates and unit costs'!$B$5:$B$17,'Fee rates and unit costs'!$G$5:$G$17,0,0)</f>
        <v>0</v>
      </c>
      <c r="E50" s="101"/>
      <c r="F50" s="136">
        <f t="shared" si="18"/>
        <v>0</v>
      </c>
      <c r="G50" s="101"/>
      <c r="H50" s="340">
        <f t="shared" ref="H50:H56" si="20">D50*G50</f>
        <v>0</v>
      </c>
      <c r="I50" s="341">
        <f t="shared" si="19"/>
        <v>0</v>
      </c>
      <c r="J50" s="342"/>
      <c r="K50" s="343"/>
      <c r="L50" s="343"/>
      <c r="M50" s="343"/>
      <c r="N50" s="516"/>
      <c r="O50" s="504"/>
      <c r="P50" s="501"/>
    </row>
    <row r="51" spans="2:18" ht="30" x14ac:dyDescent="0.25">
      <c r="B51" s="515" t="s">
        <v>41</v>
      </c>
      <c r="C51" s="420" t="s">
        <v>186</v>
      </c>
      <c r="D51" s="245">
        <f>_xlfn.XLOOKUP(C51,'Fee rates and unit costs'!$B$5:$B$17,'Fee rates and unit costs'!$G$5:$G$17,0,0)</f>
        <v>0</v>
      </c>
      <c r="E51" s="102"/>
      <c r="F51" s="122">
        <f t="shared" si="18"/>
        <v>0</v>
      </c>
      <c r="G51" s="102"/>
      <c r="H51" s="254">
        <f t="shared" si="20"/>
        <v>0</v>
      </c>
      <c r="I51" s="255">
        <f t="shared" si="19"/>
        <v>0</v>
      </c>
      <c r="J51" s="338"/>
      <c r="K51" s="339"/>
      <c r="L51" s="339"/>
      <c r="M51" s="339"/>
      <c r="N51" s="516">
        <f>SUM(J51:M53)</f>
        <v>0</v>
      </c>
      <c r="O51" s="502"/>
      <c r="P51" s="499">
        <f>+F51+H51+N51+O51</f>
        <v>0</v>
      </c>
    </row>
    <row r="52" spans="2:18" ht="30" x14ac:dyDescent="0.25">
      <c r="B52" s="513"/>
      <c r="C52" s="418" t="s">
        <v>186</v>
      </c>
      <c r="D52" s="243">
        <f>_xlfn.XLOOKUP(C52,'Fee rates and unit costs'!$B$5:$B$17,'Fee rates and unit costs'!$G$5:$G$17,0,0)</f>
        <v>0</v>
      </c>
      <c r="E52" s="100"/>
      <c r="F52" s="120">
        <f t="shared" si="18"/>
        <v>0</v>
      </c>
      <c r="G52" s="100"/>
      <c r="H52" s="254">
        <f t="shared" si="20"/>
        <v>0</v>
      </c>
      <c r="I52" s="255">
        <f t="shared" si="19"/>
        <v>0</v>
      </c>
      <c r="J52" s="338"/>
      <c r="K52" s="339"/>
      <c r="L52" s="339"/>
      <c r="M52" s="339"/>
      <c r="N52" s="516"/>
      <c r="O52" s="503"/>
      <c r="P52" s="500"/>
    </row>
    <row r="53" spans="2:18" ht="30" x14ac:dyDescent="0.25">
      <c r="B53" s="514"/>
      <c r="C53" s="423" t="s">
        <v>186</v>
      </c>
      <c r="D53" s="244">
        <f>_xlfn.XLOOKUP(C53,'Fee rates and unit costs'!$B$5:$B$17,'Fee rates and unit costs'!$G$5:$G$17,0,0)</f>
        <v>0</v>
      </c>
      <c r="E53" s="101"/>
      <c r="F53" s="136">
        <f t="shared" si="18"/>
        <v>0</v>
      </c>
      <c r="G53" s="101"/>
      <c r="H53" s="340">
        <f t="shared" si="20"/>
        <v>0</v>
      </c>
      <c r="I53" s="341">
        <f t="shared" si="19"/>
        <v>0</v>
      </c>
      <c r="J53" s="342"/>
      <c r="K53" s="343"/>
      <c r="L53" s="343"/>
      <c r="M53" s="343"/>
      <c r="N53" s="516"/>
      <c r="O53" s="503"/>
      <c r="P53" s="501"/>
    </row>
    <row r="54" spans="2:18" ht="30" x14ac:dyDescent="0.25">
      <c r="B54" s="97" t="s">
        <v>72</v>
      </c>
      <c r="C54" s="419" t="s">
        <v>186</v>
      </c>
      <c r="D54" s="246">
        <f>_xlfn.XLOOKUP(C54,'Fee rates and unit costs'!$B$5:$B$17,'Fee rates and unit costs'!$G$5:$G$17,0,0)</f>
        <v>0</v>
      </c>
      <c r="E54" s="103"/>
      <c r="F54" s="137">
        <f t="shared" si="18"/>
        <v>0</v>
      </c>
      <c r="G54" s="103"/>
      <c r="H54" s="310">
        <f t="shared" si="20"/>
        <v>0</v>
      </c>
      <c r="I54" s="311">
        <f t="shared" si="19"/>
        <v>0</v>
      </c>
      <c r="J54" s="346"/>
      <c r="K54" s="347"/>
      <c r="L54" s="347"/>
      <c r="M54" s="361"/>
      <c r="N54" s="362">
        <f>SUM(J54:M54)</f>
        <v>0</v>
      </c>
      <c r="O54" s="349"/>
      <c r="P54" s="350">
        <f>+F54+H54+N54+O54</f>
        <v>0</v>
      </c>
    </row>
    <row r="55" spans="2:18" ht="30" x14ac:dyDescent="0.25">
      <c r="B55" s="111" t="s">
        <v>73</v>
      </c>
      <c r="C55" s="423" t="s">
        <v>186</v>
      </c>
      <c r="D55" s="244">
        <f>_xlfn.XLOOKUP(C55,'Fee rates and unit costs'!$B$5:$B$17,'Fee rates and unit costs'!$G$5:$G$17,0,0)</f>
        <v>0</v>
      </c>
      <c r="E55" s="101"/>
      <c r="F55" s="136">
        <f t="shared" si="18"/>
        <v>0</v>
      </c>
      <c r="G55" s="101"/>
      <c r="H55" s="340">
        <f t="shared" si="20"/>
        <v>0</v>
      </c>
      <c r="I55" s="341">
        <f t="shared" si="19"/>
        <v>0</v>
      </c>
      <c r="J55" s="346"/>
      <c r="K55" s="347"/>
      <c r="L55" s="347"/>
      <c r="M55" s="361"/>
      <c r="N55" s="362">
        <f>SUM(J55:M55)</f>
        <v>0</v>
      </c>
      <c r="O55" s="349"/>
      <c r="P55" s="350">
        <f>+F55+H55+N55+O55</f>
        <v>0</v>
      </c>
    </row>
    <row r="56" spans="2:18" ht="30.75" thickBot="1" x14ac:dyDescent="0.3">
      <c r="B56" s="112" t="s">
        <v>97</v>
      </c>
      <c r="C56" s="418" t="s">
        <v>186</v>
      </c>
      <c r="D56" s="243">
        <f>_xlfn.XLOOKUP(C56,'Fee rates and unit costs'!$B$5:$B$17,'Fee rates and unit costs'!$G$5:$G$17,0,0)</f>
        <v>0</v>
      </c>
      <c r="E56" s="100"/>
      <c r="F56" s="120">
        <f t="shared" si="18"/>
        <v>0</v>
      </c>
      <c r="G56" s="100"/>
      <c r="H56" s="254">
        <f t="shared" si="20"/>
        <v>0</v>
      </c>
      <c r="I56" s="255">
        <f t="shared" si="19"/>
        <v>0</v>
      </c>
      <c r="J56" s="338"/>
      <c r="K56" s="338"/>
      <c r="L56" s="338"/>
      <c r="M56" s="363"/>
      <c r="N56" s="362">
        <f>SUM(J56:M56)</f>
        <v>0</v>
      </c>
      <c r="O56" s="356"/>
      <c r="P56" s="350">
        <f>+F56+H56+N56+O56</f>
        <v>0</v>
      </c>
    </row>
    <row r="57" spans="2:18" ht="15.75" thickBot="1" x14ac:dyDescent="0.3">
      <c r="B57" s="61" t="s">
        <v>74</v>
      </c>
      <c r="C57" s="424"/>
      <c r="D57" s="248"/>
      <c r="E57" s="57">
        <f>SUM(E58:E62)</f>
        <v>0</v>
      </c>
      <c r="F57" s="62">
        <f>SUM(F58:F62)</f>
        <v>0</v>
      </c>
      <c r="G57" s="57">
        <f>SUM(G58:G62)</f>
        <v>0</v>
      </c>
      <c r="H57" s="366">
        <f t="shared" ref="H57:M57" si="21">SUM(H58:H62)</f>
        <v>0</v>
      </c>
      <c r="I57" s="332">
        <f t="shared" si="21"/>
        <v>0</v>
      </c>
      <c r="J57" s="333">
        <f t="shared" si="21"/>
        <v>0</v>
      </c>
      <c r="K57" s="248">
        <f t="shared" si="21"/>
        <v>0</v>
      </c>
      <c r="L57" s="248">
        <f t="shared" si="21"/>
        <v>0</v>
      </c>
      <c r="M57" s="367">
        <f t="shared" si="21"/>
        <v>0</v>
      </c>
      <c r="N57" s="332">
        <f>SUM(N58:N62)</f>
        <v>0</v>
      </c>
      <c r="O57" s="360">
        <f t="shared" ref="O57:P57" si="22">SUM(O58:O62)</f>
        <v>0</v>
      </c>
      <c r="P57" s="360">
        <f t="shared" si="22"/>
        <v>0</v>
      </c>
    </row>
    <row r="58" spans="2:18" ht="30" x14ac:dyDescent="0.25">
      <c r="B58" s="512" t="s">
        <v>43</v>
      </c>
      <c r="C58" s="417" t="s">
        <v>186</v>
      </c>
      <c r="D58" s="242">
        <f>_xlfn.XLOOKUP(C58,'Fee rates and unit costs'!$B$5:$B$17,'Fee rates and unit costs'!$G$5:$G$17,0,0)</f>
        <v>0</v>
      </c>
      <c r="E58" s="99"/>
      <c r="F58" s="135">
        <f t="shared" ref="F58:F62" si="23">E58*D58</f>
        <v>0</v>
      </c>
      <c r="G58" s="99"/>
      <c r="H58" s="303">
        <f t="shared" ref="H58:H62" si="24">D58*G58</f>
        <v>0</v>
      </c>
      <c r="I58" s="304">
        <f t="shared" ref="I58:I62" si="25">F58+H58</f>
        <v>0</v>
      </c>
      <c r="J58" s="338"/>
      <c r="K58" s="339"/>
      <c r="L58" s="339"/>
      <c r="M58" s="375"/>
      <c r="N58" s="518">
        <f>SUM(J58:M59)</f>
        <v>0</v>
      </c>
      <c r="O58" s="519"/>
      <c r="P58" s="545">
        <f>+F58+O58+N58+H58</f>
        <v>0</v>
      </c>
    </row>
    <row r="59" spans="2:18" ht="30" x14ac:dyDescent="0.25">
      <c r="B59" s="514"/>
      <c r="C59" s="423" t="s">
        <v>186</v>
      </c>
      <c r="D59" s="244">
        <f>_xlfn.XLOOKUP(C59,'Fee rates and unit costs'!$B$5:$B$17,'Fee rates and unit costs'!$G$5:$G$17,0,0)</f>
        <v>0</v>
      </c>
      <c r="E59" s="101"/>
      <c r="F59" s="136">
        <f t="shared" si="23"/>
        <v>0</v>
      </c>
      <c r="G59" s="101"/>
      <c r="H59" s="340">
        <f t="shared" si="24"/>
        <v>0</v>
      </c>
      <c r="I59" s="341">
        <f t="shared" si="25"/>
        <v>0</v>
      </c>
      <c r="J59" s="342"/>
      <c r="K59" s="343"/>
      <c r="L59" s="343"/>
      <c r="M59" s="376"/>
      <c r="N59" s="516"/>
      <c r="O59" s="504"/>
      <c r="P59" s="501"/>
    </row>
    <row r="60" spans="2:18" ht="30" x14ac:dyDescent="0.25">
      <c r="B60" s="111" t="s">
        <v>44</v>
      </c>
      <c r="C60" s="419" t="s">
        <v>186</v>
      </c>
      <c r="D60" s="246">
        <f>_xlfn.XLOOKUP(C60,'Fee rates and unit costs'!$B$5:$B$17,'Fee rates and unit costs'!$G$5:$G$17,0,0)</f>
        <v>0</v>
      </c>
      <c r="E60" s="103"/>
      <c r="F60" s="137">
        <f t="shared" si="23"/>
        <v>0</v>
      </c>
      <c r="G60" s="103"/>
      <c r="H60" s="310">
        <f t="shared" si="24"/>
        <v>0</v>
      </c>
      <c r="I60" s="311">
        <f t="shared" si="25"/>
        <v>0</v>
      </c>
      <c r="J60" s="346"/>
      <c r="K60" s="347"/>
      <c r="L60" s="347"/>
      <c r="M60" s="361"/>
      <c r="N60" s="362">
        <f>SUM(J60:M60)</f>
        <v>0</v>
      </c>
      <c r="O60" s="349"/>
      <c r="P60" s="350">
        <f>+F60+O60+N60+H60</f>
        <v>0</v>
      </c>
    </row>
    <row r="61" spans="2:18" ht="30" x14ac:dyDescent="0.25">
      <c r="B61" s="111" t="s">
        <v>45</v>
      </c>
      <c r="C61" s="419" t="s">
        <v>186</v>
      </c>
      <c r="D61" s="246">
        <f>_xlfn.XLOOKUP(C61,'Fee rates and unit costs'!$B$5:$B$17,'Fee rates and unit costs'!$G$5:$G$17,0,0)</f>
        <v>0</v>
      </c>
      <c r="E61" s="103"/>
      <c r="F61" s="137">
        <f t="shared" si="23"/>
        <v>0</v>
      </c>
      <c r="G61" s="103"/>
      <c r="H61" s="310">
        <f t="shared" si="24"/>
        <v>0</v>
      </c>
      <c r="I61" s="311">
        <f t="shared" si="25"/>
        <v>0</v>
      </c>
      <c r="J61" s="346"/>
      <c r="K61" s="347"/>
      <c r="L61" s="347"/>
      <c r="M61" s="361"/>
      <c r="N61" s="362">
        <f>SUM(J61:M61)</f>
        <v>0</v>
      </c>
      <c r="O61" s="349"/>
      <c r="P61" s="350">
        <f>+F61+O61+N61+H61</f>
        <v>0</v>
      </c>
    </row>
    <row r="62" spans="2:18" ht="30.75" thickBot="1" x14ac:dyDescent="0.3">
      <c r="B62" s="113" t="s">
        <v>75</v>
      </c>
      <c r="C62" s="419" t="s">
        <v>186</v>
      </c>
      <c r="D62" s="246">
        <f>_xlfn.XLOOKUP(C62,'Fee rates and unit costs'!$B$5:$B$17,'Fee rates and unit costs'!$G$5:$G$17,0,0)</f>
        <v>0</v>
      </c>
      <c r="E62" s="103"/>
      <c r="F62" s="137">
        <f t="shared" si="23"/>
        <v>0</v>
      </c>
      <c r="G62" s="103"/>
      <c r="H62" s="310">
        <f t="shared" si="24"/>
        <v>0</v>
      </c>
      <c r="I62" s="311">
        <f t="shared" si="25"/>
        <v>0</v>
      </c>
      <c r="J62" s="344"/>
      <c r="K62" s="345"/>
      <c r="L62" s="345"/>
      <c r="M62" s="369"/>
      <c r="N62" s="362">
        <f>SUM(J62:M62)</f>
        <v>0</v>
      </c>
      <c r="O62" s="374"/>
      <c r="P62" s="350">
        <f>+F62+O62+N62+H62</f>
        <v>0</v>
      </c>
    </row>
    <row r="63" spans="2:18" s="38" customFormat="1" ht="15.75" thickBot="1" x14ac:dyDescent="0.3">
      <c r="B63" s="5" t="s">
        <v>18</v>
      </c>
      <c r="C63" s="128"/>
      <c r="D63" s="129"/>
      <c r="E63" s="33">
        <f>E34+E5</f>
        <v>0</v>
      </c>
      <c r="F63" s="34">
        <f t="shared" ref="F63" si="26">F34+F5</f>
        <v>0</v>
      </c>
      <c r="G63" s="33">
        <f>G34+G5</f>
        <v>0</v>
      </c>
      <c r="H63" s="377">
        <f t="shared" ref="H63:P63" si="27">H34+H5</f>
        <v>0</v>
      </c>
      <c r="I63" s="378">
        <f t="shared" si="27"/>
        <v>0</v>
      </c>
      <c r="J63" s="379">
        <f t="shared" si="27"/>
        <v>0</v>
      </c>
      <c r="K63" s="380">
        <f t="shared" si="27"/>
        <v>0</v>
      </c>
      <c r="L63" s="380">
        <f t="shared" si="27"/>
        <v>0</v>
      </c>
      <c r="M63" s="380">
        <f t="shared" si="27"/>
        <v>0</v>
      </c>
      <c r="N63" s="381">
        <f>N34+N5</f>
        <v>0</v>
      </c>
      <c r="O63" s="382">
        <f t="shared" si="27"/>
        <v>0</v>
      </c>
      <c r="P63" s="383">
        <f t="shared" si="27"/>
        <v>0</v>
      </c>
      <c r="R63" s="48"/>
    </row>
    <row r="64" spans="2:18" ht="15.75" thickBot="1" x14ac:dyDescent="0.3">
      <c r="B64" s="2"/>
      <c r="I64" s="36"/>
      <c r="J64" s="24"/>
      <c r="K64" s="24"/>
      <c r="L64" s="24"/>
      <c r="M64" s="24"/>
      <c r="N64" s="25"/>
      <c r="O64" s="24"/>
      <c r="P64" s="25"/>
    </row>
    <row r="65" spans="2:17" s="4" customFormat="1" ht="33.6" customHeight="1" thickBot="1" x14ac:dyDescent="0.3">
      <c r="B65" s="509" t="s">
        <v>106</v>
      </c>
      <c r="C65" s="491" t="s">
        <v>118</v>
      </c>
      <c r="D65" s="492"/>
      <c r="E65" s="492"/>
      <c r="F65" s="492"/>
      <c r="G65" s="492"/>
      <c r="H65" s="492"/>
      <c r="I65" s="493"/>
      <c r="J65" s="511" t="s">
        <v>119</v>
      </c>
      <c r="K65" s="511"/>
      <c r="L65" s="511"/>
      <c r="M65" s="511"/>
      <c r="N65" s="511"/>
      <c r="O65" s="507" t="s">
        <v>123</v>
      </c>
      <c r="P65" s="505" t="s">
        <v>115</v>
      </c>
    </row>
    <row r="66" spans="2:17" s="4" customFormat="1" ht="45.75" thickBot="1" x14ac:dyDescent="0.3">
      <c r="B66" s="510"/>
      <c r="C66" s="18" t="s">
        <v>60</v>
      </c>
      <c r="D66" s="19" t="s">
        <v>108</v>
      </c>
      <c r="E66" s="19" t="s">
        <v>180</v>
      </c>
      <c r="F66" s="15" t="s">
        <v>116</v>
      </c>
      <c r="G66" s="19" t="s">
        <v>117</v>
      </c>
      <c r="H66" s="35" t="s">
        <v>111</v>
      </c>
      <c r="I66" s="16" t="s">
        <v>112</v>
      </c>
      <c r="J66" s="20" t="s">
        <v>109</v>
      </c>
      <c r="K66" s="21" t="s">
        <v>19</v>
      </c>
      <c r="L66" s="21" t="s">
        <v>110</v>
      </c>
      <c r="M66" s="21" t="s">
        <v>181</v>
      </c>
      <c r="N66" s="17" t="s">
        <v>113</v>
      </c>
      <c r="O66" s="508"/>
      <c r="P66" s="506"/>
    </row>
    <row r="67" spans="2:17" s="4" customFormat="1" ht="15.75" thickBot="1" x14ac:dyDescent="0.3">
      <c r="B67" s="10" t="s">
        <v>65</v>
      </c>
      <c r="C67" s="130"/>
      <c r="D67" s="125"/>
      <c r="E67" s="40">
        <f>E68+E77+E80</f>
        <v>0</v>
      </c>
      <c r="F67" s="40">
        <f>F68+F77+F80</f>
        <v>0</v>
      </c>
      <c r="G67" s="40">
        <f>G68+G77+G80</f>
        <v>0</v>
      </c>
      <c r="H67" s="300">
        <f t="shared" ref="H67:P67" si="28">H68+H77+H80</f>
        <v>0</v>
      </c>
      <c r="I67" s="281">
        <f t="shared" si="28"/>
        <v>0</v>
      </c>
      <c r="J67" s="282">
        <f t="shared" si="28"/>
        <v>0</v>
      </c>
      <c r="K67" s="283">
        <f t="shared" si="28"/>
        <v>0</v>
      </c>
      <c r="L67" s="283">
        <f t="shared" si="28"/>
        <v>0</v>
      </c>
      <c r="M67" s="283">
        <f t="shared" si="28"/>
        <v>0</v>
      </c>
      <c r="N67" s="281">
        <f>N68+N77+N80</f>
        <v>0</v>
      </c>
      <c r="O67" s="301">
        <f t="shared" si="28"/>
        <v>0</v>
      </c>
      <c r="P67" s="285">
        <f t="shared" si="28"/>
        <v>0</v>
      </c>
    </row>
    <row r="68" spans="2:17" s="38" customFormat="1" ht="15.75" thickBot="1" x14ac:dyDescent="0.3">
      <c r="B68" s="12" t="s">
        <v>57</v>
      </c>
      <c r="C68" s="131"/>
      <c r="D68" s="32"/>
      <c r="E68" s="31">
        <f>SUM(E69:E76)</f>
        <v>0</v>
      </c>
      <c r="F68" s="31">
        <f>SUM(F69:F76)</f>
        <v>0</v>
      </c>
      <c r="G68" s="31">
        <f>SUM(G69:G76)</f>
        <v>0</v>
      </c>
      <c r="H68" s="302">
        <f>SUM(H69:H76)</f>
        <v>0</v>
      </c>
      <c r="I68" s="286">
        <f>SUM(I69:I76)</f>
        <v>0</v>
      </c>
      <c r="J68" s="287">
        <f t="shared" ref="J68:P68" si="29">SUM(J69:J76)</f>
        <v>0</v>
      </c>
      <c r="K68" s="288">
        <f t="shared" si="29"/>
        <v>0</v>
      </c>
      <c r="L68" s="288">
        <f t="shared" si="29"/>
        <v>0</v>
      </c>
      <c r="M68" s="288">
        <f t="shared" si="29"/>
        <v>0</v>
      </c>
      <c r="N68" s="286">
        <f t="shared" si="29"/>
        <v>0</v>
      </c>
      <c r="O68" s="289">
        <f t="shared" si="29"/>
        <v>0</v>
      </c>
      <c r="P68" s="290">
        <f t="shared" si="29"/>
        <v>0</v>
      </c>
    </row>
    <row r="69" spans="2:17" ht="30" x14ac:dyDescent="0.25">
      <c r="B69" s="543" t="s">
        <v>76</v>
      </c>
      <c r="C69" s="417" t="s">
        <v>186</v>
      </c>
      <c r="D69" s="242">
        <f>_xlfn.XLOOKUP(C69,'Fee rates and unit costs'!$B$5:$B$17,'Fee rates and unit costs'!$G$5:$G$17,0,0)</f>
        <v>0</v>
      </c>
      <c r="E69" s="99"/>
      <c r="F69" s="135">
        <f t="shared" ref="F69:F76" si="30">E69*D69</f>
        <v>0</v>
      </c>
      <c r="G69" s="99"/>
      <c r="H69" s="303">
        <f t="shared" ref="H69:H76" si="31">D69*G69</f>
        <v>0</v>
      </c>
      <c r="I69" s="304">
        <f t="shared" ref="I69:I76" si="32">F69+H69</f>
        <v>0</v>
      </c>
      <c r="J69" s="305"/>
      <c r="K69" s="306"/>
      <c r="L69" s="306"/>
      <c r="M69" s="306"/>
      <c r="N69" s="544">
        <f>SUM(J69:M70)</f>
        <v>0</v>
      </c>
      <c r="O69" s="533"/>
      <c r="P69" s="534">
        <f>F69+H69+N69+O69</f>
        <v>0</v>
      </c>
    </row>
    <row r="70" spans="2:17" ht="14.85" customHeight="1" x14ac:dyDescent="0.25">
      <c r="B70" s="537"/>
      <c r="C70" s="418" t="s">
        <v>186</v>
      </c>
      <c r="D70" s="243">
        <f>_xlfn.XLOOKUP(C70,'Fee rates and unit costs'!$B$5:$B$17,'Fee rates and unit costs'!$G$5:$G$17,0,0)</f>
        <v>0</v>
      </c>
      <c r="E70" s="100"/>
      <c r="F70" s="120">
        <f t="shared" si="30"/>
        <v>0</v>
      </c>
      <c r="G70" s="100"/>
      <c r="H70" s="254">
        <f t="shared" si="31"/>
        <v>0</v>
      </c>
      <c r="I70" s="255">
        <f t="shared" si="32"/>
        <v>0</v>
      </c>
      <c r="J70" s="308"/>
      <c r="K70" s="309"/>
      <c r="L70" s="309"/>
      <c r="M70" s="309"/>
      <c r="N70" s="538"/>
      <c r="O70" s="533"/>
      <c r="P70" s="535"/>
    </row>
    <row r="71" spans="2:17" ht="30" x14ac:dyDescent="0.25">
      <c r="B71" s="115" t="s">
        <v>77</v>
      </c>
      <c r="C71" s="419" t="s">
        <v>186</v>
      </c>
      <c r="D71" s="246">
        <f>_xlfn.XLOOKUP(C71,'Fee rates and unit costs'!$B$5:$B$17,'Fee rates and unit costs'!$G$5:$G$17,0,0)</f>
        <v>0</v>
      </c>
      <c r="E71" s="103"/>
      <c r="F71" s="137">
        <f t="shared" si="30"/>
        <v>0</v>
      </c>
      <c r="G71" s="103"/>
      <c r="H71" s="310">
        <f t="shared" si="31"/>
        <v>0</v>
      </c>
      <c r="I71" s="311">
        <f t="shared" si="32"/>
        <v>0</v>
      </c>
      <c r="J71" s="308"/>
      <c r="K71" s="309"/>
      <c r="L71" s="309"/>
      <c r="M71" s="264"/>
      <c r="N71" s="312">
        <f>SUM(J71:M71)</f>
        <v>0</v>
      </c>
      <c r="O71" s="266"/>
      <c r="P71" s="267">
        <f>F71+H71+N71+O71</f>
        <v>0</v>
      </c>
    </row>
    <row r="72" spans="2:17" ht="30" x14ac:dyDescent="0.25">
      <c r="B72" s="536" t="s">
        <v>78</v>
      </c>
      <c r="C72" s="418" t="s">
        <v>186</v>
      </c>
      <c r="D72" s="243">
        <f>_xlfn.XLOOKUP(C72,'Fee rates and unit costs'!$B$5:$B$17,'Fee rates and unit costs'!$G$5:$G$17,0,0)</f>
        <v>0</v>
      </c>
      <c r="E72" s="100"/>
      <c r="F72" s="120">
        <f t="shared" si="30"/>
        <v>0</v>
      </c>
      <c r="G72" s="100"/>
      <c r="H72" s="254">
        <f t="shared" si="31"/>
        <v>0</v>
      </c>
      <c r="I72" s="255">
        <f t="shared" si="32"/>
        <v>0</v>
      </c>
      <c r="J72" s="270"/>
      <c r="K72" s="271"/>
      <c r="L72" s="271"/>
      <c r="M72" s="271"/>
      <c r="N72" s="538">
        <f>SUM(J72:M73)</f>
        <v>0</v>
      </c>
      <c r="O72" s="539"/>
      <c r="P72" s="541">
        <f>F72+H72+N72+O72</f>
        <v>0</v>
      </c>
    </row>
    <row r="73" spans="2:17" ht="30" x14ac:dyDescent="0.25">
      <c r="B73" s="537"/>
      <c r="C73" s="418" t="s">
        <v>186</v>
      </c>
      <c r="D73" s="243">
        <f>_xlfn.XLOOKUP(C73,'Fee rates and unit costs'!$B$5:$B$17,'Fee rates and unit costs'!$G$5:$G$17,0,0)</f>
        <v>0</v>
      </c>
      <c r="E73" s="100"/>
      <c r="F73" s="120">
        <f t="shared" si="30"/>
        <v>0</v>
      </c>
      <c r="G73" s="100"/>
      <c r="H73" s="254">
        <f t="shared" si="31"/>
        <v>0</v>
      </c>
      <c r="I73" s="255">
        <f t="shared" si="32"/>
        <v>0</v>
      </c>
      <c r="J73" s="308"/>
      <c r="K73" s="309"/>
      <c r="L73" s="309"/>
      <c r="M73" s="309"/>
      <c r="N73" s="538"/>
      <c r="O73" s="540"/>
      <c r="P73" s="529"/>
    </row>
    <row r="74" spans="2:17" ht="30" x14ac:dyDescent="0.25">
      <c r="B74" s="116" t="s">
        <v>79</v>
      </c>
      <c r="C74" s="420" t="s">
        <v>186</v>
      </c>
      <c r="D74" s="245">
        <f>_xlfn.XLOOKUP(C74,'Fee rates and unit costs'!$B$5:$B$17,'Fee rates and unit costs'!$G$5:$G$17,0,0)</f>
        <v>0</v>
      </c>
      <c r="E74" s="102"/>
      <c r="F74" s="122">
        <f t="shared" si="30"/>
        <v>0</v>
      </c>
      <c r="G74" s="102"/>
      <c r="H74" s="261">
        <f t="shared" si="31"/>
        <v>0</v>
      </c>
      <c r="I74" s="262">
        <f t="shared" si="32"/>
        <v>0</v>
      </c>
      <c r="J74" s="263"/>
      <c r="K74" s="264"/>
      <c r="L74" s="264"/>
      <c r="M74" s="264"/>
      <c r="N74" s="312">
        <f>SUM(J74:M74)</f>
        <v>0</v>
      </c>
      <c r="O74" s="266"/>
      <c r="P74" s="267">
        <f>F74+H74+N74+O74</f>
        <v>0</v>
      </c>
    </row>
    <row r="75" spans="2:17" ht="30" x14ac:dyDescent="0.25">
      <c r="B75" s="117" t="s">
        <v>98</v>
      </c>
      <c r="C75" s="420" t="s">
        <v>186</v>
      </c>
      <c r="D75" s="245">
        <f>_xlfn.XLOOKUP(C75,'Fee rates and unit costs'!$B$5:$B$17,'Fee rates and unit costs'!$G$5:$G$17,0,0)</f>
        <v>0</v>
      </c>
      <c r="E75" s="102"/>
      <c r="F75" s="122">
        <f t="shared" si="30"/>
        <v>0</v>
      </c>
      <c r="G75" s="102"/>
      <c r="H75" s="261">
        <f t="shared" si="31"/>
        <v>0</v>
      </c>
      <c r="I75" s="262">
        <f t="shared" si="32"/>
        <v>0</v>
      </c>
      <c r="J75" s="263"/>
      <c r="K75" s="264"/>
      <c r="L75" s="264"/>
      <c r="M75" s="264"/>
      <c r="N75" s="312">
        <f>SUM(J75:M75)</f>
        <v>0</v>
      </c>
      <c r="O75" s="273"/>
      <c r="P75" s="267">
        <f>F75+H75+N75+O75</f>
        <v>0</v>
      </c>
    </row>
    <row r="76" spans="2:17" ht="30.75" thickBot="1" x14ac:dyDescent="0.3">
      <c r="B76" s="115" t="s">
        <v>178</v>
      </c>
      <c r="C76" s="421" t="s">
        <v>186</v>
      </c>
      <c r="D76" s="251">
        <f>_xlfn.XLOOKUP(C76,'Fee rates and unit costs'!$B$5:$B$17,'Fee rates and unit costs'!$G$5:$G$17,0,0)</f>
        <v>0</v>
      </c>
      <c r="E76" s="118"/>
      <c r="F76" s="121">
        <f t="shared" si="30"/>
        <v>0</v>
      </c>
      <c r="G76" s="118"/>
      <c r="H76" s="268">
        <f t="shared" si="31"/>
        <v>0</v>
      </c>
      <c r="I76" s="269">
        <f t="shared" si="32"/>
        <v>0</v>
      </c>
      <c r="J76" s="314"/>
      <c r="K76" s="315"/>
      <c r="L76" s="315"/>
      <c r="M76" s="316"/>
      <c r="N76" s="312">
        <f>SUM(J76:M76)</f>
        <v>0</v>
      </c>
      <c r="O76" s="317"/>
      <c r="P76" s="267">
        <f>F76+H76+N76+O76</f>
        <v>0</v>
      </c>
    </row>
    <row r="77" spans="2:17" s="38" customFormat="1" ht="15.75" thickBot="1" x14ac:dyDescent="0.3">
      <c r="B77" s="1" t="s">
        <v>58</v>
      </c>
      <c r="C77" s="422"/>
      <c r="D77" s="252"/>
      <c r="E77" s="32">
        <f t="shared" ref="E77:O77" si="33">SUM(E78:E79)</f>
        <v>0</v>
      </c>
      <c r="F77" s="32">
        <f t="shared" si="33"/>
        <v>0</v>
      </c>
      <c r="G77" s="32">
        <f t="shared" si="33"/>
        <v>0</v>
      </c>
      <c r="H77" s="289">
        <f t="shared" si="33"/>
        <v>0</v>
      </c>
      <c r="I77" s="302">
        <f t="shared" ref="I77" si="34">SUM(I78:I79)</f>
        <v>0</v>
      </c>
      <c r="J77" s="287">
        <f t="shared" si="33"/>
        <v>0</v>
      </c>
      <c r="K77" s="252">
        <f t="shared" si="33"/>
        <v>0</v>
      </c>
      <c r="L77" s="252">
        <f t="shared" si="33"/>
        <v>0</v>
      </c>
      <c r="M77" s="288">
        <f t="shared" ref="M77" si="35">SUM(M78:M79)</f>
        <v>0</v>
      </c>
      <c r="N77" s="318">
        <f t="shared" si="33"/>
        <v>0</v>
      </c>
      <c r="O77" s="289">
        <f t="shared" si="33"/>
        <v>0</v>
      </c>
      <c r="P77" s="290">
        <f>SUM(P78:P79)</f>
        <v>0</v>
      </c>
    </row>
    <row r="78" spans="2:17" ht="30" x14ac:dyDescent="0.25">
      <c r="B78" s="116" t="s">
        <v>80</v>
      </c>
      <c r="C78" s="418" t="s">
        <v>186</v>
      </c>
      <c r="D78" s="243">
        <f>_xlfn.XLOOKUP(C78,'Fee rates and unit costs'!$B$5:$B$17,'Fee rates and unit costs'!$G$5:$G$17,0,0)</f>
        <v>0</v>
      </c>
      <c r="E78" s="100"/>
      <c r="F78" s="120">
        <f t="shared" ref="F78:F79" si="36">E78*D78</f>
        <v>0</v>
      </c>
      <c r="G78" s="100"/>
      <c r="H78" s="254">
        <f t="shared" ref="H78:H79" si="37">D78*G78</f>
        <v>0</v>
      </c>
      <c r="I78" s="255">
        <f t="shared" ref="I78:I79" si="38">F78+H78</f>
        <v>0</v>
      </c>
      <c r="J78" s="256"/>
      <c r="K78" s="257"/>
      <c r="L78" s="257"/>
      <c r="M78" s="257"/>
      <c r="N78" s="319">
        <f>SUM(J78:M78)</f>
        <v>0</v>
      </c>
      <c r="O78" s="273"/>
      <c r="P78" s="267">
        <f>F78+H78+N78+O78</f>
        <v>0</v>
      </c>
    </row>
    <row r="79" spans="2:17" ht="30.75" thickBot="1" x14ac:dyDescent="0.3">
      <c r="B79" s="116" t="s">
        <v>81</v>
      </c>
      <c r="C79" s="421" t="s">
        <v>186</v>
      </c>
      <c r="D79" s="251">
        <f>_xlfn.XLOOKUP(C79,'Fee rates and unit costs'!$B$5:$B$17,'Fee rates and unit costs'!$G$5:$G$17,0,0)</f>
        <v>0</v>
      </c>
      <c r="E79" s="118"/>
      <c r="F79" s="121">
        <f t="shared" si="36"/>
        <v>0</v>
      </c>
      <c r="G79" s="118"/>
      <c r="H79" s="268">
        <f t="shared" si="37"/>
        <v>0</v>
      </c>
      <c r="I79" s="269">
        <f t="shared" si="38"/>
        <v>0</v>
      </c>
      <c r="J79" s="320"/>
      <c r="K79" s="316"/>
      <c r="L79" s="316"/>
      <c r="M79" s="316"/>
      <c r="N79" s="321">
        <f>+M79+L79+K79+J79</f>
        <v>0</v>
      </c>
      <c r="O79" s="273"/>
      <c r="P79" s="267">
        <f>F79+H79+N79+O79</f>
        <v>0</v>
      </c>
    </row>
    <row r="80" spans="2:17" s="38" customFormat="1" ht="15.75" thickBot="1" x14ac:dyDescent="0.3">
      <c r="B80" s="1" t="s">
        <v>66</v>
      </c>
      <c r="C80" s="422"/>
      <c r="D80" s="252"/>
      <c r="E80" s="32">
        <f>SUM(E81:E83)</f>
        <v>0</v>
      </c>
      <c r="F80" s="32">
        <f t="shared" ref="F80:O80" si="39">SUM(F81:F83)</f>
        <v>0</v>
      </c>
      <c r="G80" s="32">
        <f>SUM(G81:G83)</f>
        <v>0</v>
      </c>
      <c r="H80" s="289">
        <f t="shared" si="39"/>
        <v>0</v>
      </c>
      <c r="I80" s="302">
        <f t="shared" si="39"/>
        <v>0</v>
      </c>
      <c r="J80" s="287">
        <f t="shared" si="39"/>
        <v>0</v>
      </c>
      <c r="K80" s="252">
        <f t="shared" si="39"/>
        <v>0</v>
      </c>
      <c r="L80" s="252">
        <f t="shared" si="39"/>
        <v>0</v>
      </c>
      <c r="M80" s="288">
        <f t="shared" si="39"/>
        <v>0</v>
      </c>
      <c r="N80" s="318">
        <f t="shared" si="39"/>
        <v>0</v>
      </c>
      <c r="O80" s="289">
        <f t="shared" si="39"/>
        <v>0</v>
      </c>
      <c r="P80" s="290">
        <f>SUM(P81:P83)</f>
        <v>0</v>
      </c>
      <c r="Q80" s="53"/>
    </row>
    <row r="81" spans="2:18" ht="30" x14ac:dyDescent="0.25">
      <c r="B81" s="116" t="s">
        <v>82</v>
      </c>
      <c r="C81" s="418" t="s">
        <v>186</v>
      </c>
      <c r="D81" s="243">
        <f>_xlfn.XLOOKUP(C81,'Fee rates and unit costs'!$B$5:$B$17,'Fee rates and unit costs'!$G$5:$G$17,0,0)</f>
        <v>0</v>
      </c>
      <c r="E81" s="100"/>
      <c r="F81" s="120">
        <f t="shared" ref="F81:F83" si="40">E81*D81</f>
        <v>0</v>
      </c>
      <c r="G81" s="100"/>
      <c r="H81" s="254">
        <f t="shared" ref="H81:H83" si="41">D81*G81</f>
        <v>0</v>
      </c>
      <c r="I81" s="255">
        <f t="shared" ref="I81:I83" si="42">F81+H81</f>
        <v>0</v>
      </c>
      <c r="J81" s="305"/>
      <c r="K81" s="306"/>
      <c r="L81" s="306"/>
      <c r="M81" s="306"/>
      <c r="N81" s="319">
        <f>+M81+L81+K81+J81</f>
        <v>0</v>
      </c>
      <c r="O81" s="273"/>
      <c r="P81" s="322">
        <f>+F81+H81+M81+N81</f>
        <v>0</v>
      </c>
      <c r="Q81" s="44"/>
    </row>
    <row r="82" spans="2:18" ht="30" x14ac:dyDescent="0.25">
      <c r="B82" s="116" t="s">
        <v>83</v>
      </c>
      <c r="C82" s="419" t="s">
        <v>186</v>
      </c>
      <c r="D82" s="246">
        <f>_xlfn.XLOOKUP(C82,'Fee rates and unit costs'!$B$5:$B$17,'Fee rates and unit costs'!$G$5:$G$17,0,0)</f>
        <v>0</v>
      </c>
      <c r="E82" s="103"/>
      <c r="F82" s="137">
        <f t="shared" si="40"/>
        <v>0</v>
      </c>
      <c r="G82" s="103"/>
      <c r="H82" s="310">
        <f t="shared" si="41"/>
        <v>0</v>
      </c>
      <c r="I82" s="311">
        <f t="shared" si="42"/>
        <v>0</v>
      </c>
      <c r="J82" s="263"/>
      <c r="K82" s="264"/>
      <c r="L82" s="264"/>
      <c r="M82" s="264"/>
      <c r="N82" s="323">
        <f>+M82+L82+K82+J82</f>
        <v>0</v>
      </c>
      <c r="O82" s="273"/>
      <c r="P82" s="324">
        <f>+F82+H82+M82+N82</f>
        <v>0</v>
      </c>
      <c r="Q82" s="44"/>
    </row>
    <row r="83" spans="2:18" ht="30.75" thickBot="1" x14ac:dyDescent="0.3">
      <c r="B83" s="115" t="s">
        <v>84</v>
      </c>
      <c r="C83" s="418" t="s">
        <v>186</v>
      </c>
      <c r="D83" s="243">
        <f>_xlfn.XLOOKUP(C83,'Fee rates and unit costs'!$B$5:$B$17,'Fee rates and unit costs'!$G$5:$G$17,0,0)</f>
        <v>0</v>
      </c>
      <c r="E83" s="100"/>
      <c r="F83" s="120">
        <f t="shared" si="40"/>
        <v>0</v>
      </c>
      <c r="G83" s="100"/>
      <c r="H83" s="254">
        <f t="shared" si="41"/>
        <v>0</v>
      </c>
      <c r="I83" s="255">
        <f t="shared" si="42"/>
        <v>0</v>
      </c>
      <c r="J83" s="325"/>
      <c r="K83" s="326"/>
      <c r="L83" s="326"/>
      <c r="M83" s="326"/>
      <c r="N83" s="327">
        <f>+M83+L83+K83+J83</f>
        <v>0</v>
      </c>
      <c r="O83" s="328"/>
      <c r="P83" s="329">
        <f>+F83+H83+M83+N83</f>
        <v>0</v>
      </c>
      <c r="Q83" s="44"/>
    </row>
    <row r="84" spans="2:18" s="38" customFormat="1" ht="15.75" thickBot="1" x14ac:dyDescent="0.3">
      <c r="B84" s="5" t="s">
        <v>18</v>
      </c>
      <c r="C84" s="27"/>
      <c r="D84" s="64"/>
      <c r="E84" s="64">
        <f>E67</f>
        <v>0</v>
      </c>
      <c r="F84" s="64">
        <f>F67</f>
        <v>0</v>
      </c>
      <c r="G84" s="64">
        <f>G67</f>
        <v>0</v>
      </c>
      <c r="H84" s="279">
        <f>H67</f>
        <v>0</v>
      </c>
      <c r="I84" s="279">
        <f>I67</f>
        <v>0</v>
      </c>
      <c r="J84" s="275">
        <f t="shared" ref="J84:P84" si="43">J67</f>
        <v>0</v>
      </c>
      <c r="K84" s="276">
        <f t="shared" si="43"/>
        <v>0</v>
      </c>
      <c r="L84" s="276">
        <f t="shared" si="43"/>
        <v>0</v>
      </c>
      <c r="M84" s="276">
        <f t="shared" si="43"/>
        <v>0</v>
      </c>
      <c r="N84" s="274">
        <f t="shared" si="43"/>
        <v>0</v>
      </c>
      <c r="O84" s="280">
        <f t="shared" si="43"/>
        <v>0</v>
      </c>
      <c r="P84" s="280">
        <f t="shared" si="43"/>
        <v>0</v>
      </c>
      <c r="R84" s="48"/>
    </row>
    <row r="85" spans="2:18" s="38" customFormat="1" ht="15.75" thickBot="1" x14ac:dyDescent="0.3">
      <c r="B85" s="2"/>
      <c r="C85" s="49"/>
      <c r="D85" s="49"/>
      <c r="E85" s="49"/>
      <c r="F85" s="49"/>
      <c r="G85" s="49"/>
      <c r="H85" s="50"/>
      <c r="I85" s="50"/>
      <c r="J85" s="51"/>
      <c r="K85" s="51"/>
      <c r="L85" s="51"/>
      <c r="M85" s="51"/>
      <c r="N85" s="52"/>
      <c r="O85" s="51"/>
      <c r="P85" s="52"/>
    </row>
    <row r="86" spans="2:18" s="39" customFormat="1" ht="15" customHeight="1" thickBot="1" x14ac:dyDescent="0.3">
      <c r="B86" s="509" t="s">
        <v>107</v>
      </c>
      <c r="C86" s="491" t="s">
        <v>118</v>
      </c>
      <c r="D86" s="492"/>
      <c r="E86" s="492"/>
      <c r="F86" s="492"/>
      <c r="G86" s="492"/>
      <c r="H86" s="492"/>
      <c r="I86" s="493"/>
      <c r="J86" s="511" t="s">
        <v>119</v>
      </c>
      <c r="K86" s="511"/>
      <c r="L86" s="511"/>
      <c r="M86" s="511"/>
      <c r="N86" s="511"/>
      <c r="O86" s="507" t="s">
        <v>123</v>
      </c>
      <c r="P86" s="505" t="s">
        <v>115</v>
      </c>
    </row>
    <row r="87" spans="2:18" s="39" customFormat="1" ht="45.75" thickBot="1" x14ac:dyDescent="0.3">
      <c r="B87" s="542"/>
      <c r="C87" s="229" t="s">
        <v>60</v>
      </c>
      <c r="D87" s="19" t="s">
        <v>108</v>
      </c>
      <c r="E87" s="19" t="s">
        <v>180</v>
      </c>
      <c r="F87" s="13" t="s">
        <v>94</v>
      </c>
      <c r="G87" s="230" t="s">
        <v>89</v>
      </c>
      <c r="H87" s="14" t="s">
        <v>93</v>
      </c>
      <c r="I87" s="14" t="s">
        <v>93</v>
      </c>
      <c r="J87" s="228" t="s">
        <v>182</v>
      </c>
      <c r="K87" s="21" t="s">
        <v>19</v>
      </c>
      <c r="L87" s="21" t="s">
        <v>184</v>
      </c>
      <c r="M87" s="21" t="s">
        <v>183</v>
      </c>
      <c r="N87" s="26" t="s">
        <v>20</v>
      </c>
      <c r="O87" s="508"/>
      <c r="P87" s="506"/>
    </row>
    <row r="88" spans="2:18" s="39" customFormat="1" ht="15.75" thickBot="1" x14ac:dyDescent="0.3">
      <c r="B88" s="11" t="s">
        <v>67</v>
      </c>
      <c r="C88" s="130"/>
      <c r="D88" s="125"/>
      <c r="E88" s="40">
        <f>E89+E94</f>
        <v>0</v>
      </c>
      <c r="F88" s="40">
        <f t="shared" ref="F88:P88" si="44">F89+F94</f>
        <v>0</v>
      </c>
      <c r="G88" s="40">
        <f>G89+G94</f>
        <v>0</v>
      </c>
      <c r="H88" s="281">
        <f t="shared" si="44"/>
        <v>0</v>
      </c>
      <c r="I88" s="281">
        <f t="shared" si="44"/>
        <v>0</v>
      </c>
      <c r="J88" s="282">
        <f t="shared" si="44"/>
        <v>0</v>
      </c>
      <c r="K88" s="283">
        <f t="shared" si="44"/>
        <v>0</v>
      </c>
      <c r="L88" s="283">
        <f t="shared" si="44"/>
        <v>0</v>
      </c>
      <c r="M88" s="283">
        <f t="shared" si="44"/>
        <v>0</v>
      </c>
      <c r="N88" s="281">
        <f t="shared" si="44"/>
        <v>0</v>
      </c>
      <c r="O88" s="284">
        <f t="shared" si="44"/>
        <v>0</v>
      </c>
      <c r="P88" s="285">
        <f t="shared" si="44"/>
        <v>0</v>
      </c>
    </row>
    <row r="89" spans="2:18" s="38" customFormat="1" ht="15.75" thickBot="1" x14ac:dyDescent="0.3">
      <c r="B89" s="12" t="s">
        <v>68</v>
      </c>
      <c r="C89" s="131"/>
      <c r="D89" s="32"/>
      <c r="E89" s="31">
        <f>SUM(E90:E93)</f>
        <v>0</v>
      </c>
      <c r="F89" s="31">
        <f>SUM(F90:F93)</f>
        <v>0</v>
      </c>
      <c r="G89" s="31">
        <f>SUM(G90:G93)</f>
        <v>0</v>
      </c>
      <c r="H89" s="286">
        <f>SUM(H90:H93)</f>
        <v>0</v>
      </c>
      <c r="I89" s="286">
        <f>SUM(I90:I93)</f>
        <v>0</v>
      </c>
      <c r="J89" s="287">
        <f t="shared" ref="J89:N89" si="45">SUM(J90:J93)</f>
        <v>0</v>
      </c>
      <c r="K89" s="288">
        <f t="shared" si="45"/>
        <v>0</v>
      </c>
      <c r="L89" s="288">
        <f t="shared" si="45"/>
        <v>0</v>
      </c>
      <c r="M89" s="288">
        <f t="shared" si="45"/>
        <v>0</v>
      </c>
      <c r="N89" s="286">
        <f t="shared" si="45"/>
        <v>0</v>
      </c>
      <c r="O89" s="289">
        <f>SUM(O90:O93)</f>
        <v>0</v>
      </c>
      <c r="P89" s="290">
        <f>SUM(P90:P93)</f>
        <v>0</v>
      </c>
    </row>
    <row r="90" spans="2:18" ht="30" x14ac:dyDescent="0.25">
      <c r="B90" s="543" t="s">
        <v>99</v>
      </c>
      <c r="C90" s="418" t="s">
        <v>186</v>
      </c>
      <c r="D90" s="243">
        <f>_xlfn.XLOOKUP(C90,'Fee rates and unit costs'!$B$5:$B$17,'Fee rates and unit costs'!$G$5:$G$17,0,0)</f>
        <v>0</v>
      </c>
      <c r="E90" s="100"/>
      <c r="F90" s="120">
        <f t="shared" ref="F90:F93" si="46">E90*D90</f>
        <v>0</v>
      </c>
      <c r="G90" s="100"/>
      <c r="H90" s="254">
        <f t="shared" ref="H90:H93" si="47">D90*G90</f>
        <v>0</v>
      </c>
      <c r="I90" s="255">
        <f t="shared" ref="I90:I93" si="48">F90+H90</f>
        <v>0</v>
      </c>
      <c r="J90" s="256"/>
      <c r="K90" s="257"/>
      <c r="L90" s="257"/>
      <c r="M90" s="257"/>
      <c r="N90" s="550">
        <f>SUM(J90:M92)</f>
        <v>0</v>
      </c>
      <c r="O90" s="494"/>
      <c r="P90" s="527">
        <f>+F90+H90+K90+J90</f>
        <v>0</v>
      </c>
    </row>
    <row r="91" spans="2:18" ht="30" x14ac:dyDescent="0.25">
      <c r="B91" s="549"/>
      <c r="C91" s="418" t="s">
        <v>186</v>
      </c>
      <c r="D91" s="243">
        <f>_xlfn.XLOOKUP(C91,'Fee rates and unit costs'!$B$5:$B$17,'Fee rates and unit costs'!$G$5:$G$17,0,0)</f>
        <v>0</v>
      </c>
      <c r="E91" s="100"/>
      <c r="F91" s="120">
        <f t="shared" si="46"/>
        <v>0</v>
      </c>
      <c r="G91" s="100"/>
      <c r="H91" s="254">
        <f t="shared" si="47"/>
        <v>0</v>
      </c>
      <c r="I91" s="255">
        <f t="shared" si="48"/>
        <v>0</v>
      </c>
      <c r="J91" s="258"/>
      <c r="K91" s="170"/>
      <c r="L91" s="170"/>
      <c r="M91" s="170"/>
      <c r="N91" s="551"/>
      <c r="O91" s="495"/>
      <c r="P91" s="528"/>
    </row>
    <row r="92" spans="2:18" ht="30" x14ac:dyDescent="0.25">
      <c r="B92" s="537"/>
      <c r="C92" s="418" t="s">
        <v>186</v>
      </c>
      <c r="D92" s="243">
        <f>_xlfn.XLOOKUP(C92,'Fee rates and unit costs'!$B$5:$B$17,'Fee rates and unit costs'!$G$5:$G$17,0,0)</f>
        <v>0</v>
      </c>
      <c r="E92" s="100"/>
      <c r="F92" s="120">
        <f t="shared" si="46"/>
        <v>0</v>
      </c>
      <c r="G92" s="100"/>
      <c r="H92" s="254">
        <f t="shared" si="47"/>
        <v>0</v>
      </c>
      <c r="I92" s="255">
        <f t="shared" si="48"/>
        <v>0</v>
      </c>
      <c r="J92" s="259"/>
      <c r="K92" s="260"/>
      <c r="L92" s="260"/>
      <c r="M92" s="260"/>
      <c r="N92" s="551"/>
      <c r="O92" s="496"/>
      <c r="P92" s="529"/>
    </row>
    <row r="93" spans="2:18" ht="30.75" thickBot="1" x14ac:dyDescent="0.3">
      <c r="B93" s="117" t="s">
        <v>100</v>
      </c>
      <c r="C93" s="421" t="s">
        <v>186</v>
      </c>
      <c r="D93" s="251">
        <f>_xlfn.XLOOKUP(C93,'Fee rates and unit costs'!$B$5:$B$17,'Fee rates and unit costs'!$G$5:$G$17,0,0)</f>
        <v>0</v>
      </c>
      <c r="E93" s="118"/>
      <c r="F93" s="121">
        <f t="shared" si="46"/>
        <v>0</v>
      </c>
      <c r="G93" s="118"/>
      <c r="H93" s="268">
        <f t="shared" si="47"/>
        <v>0</v>
      </c>
      <c r="I93" s="269">
        <f t="shared" si="48"/>
        <v>0</v>
      </c>
      <c r="J93" s="292"/>
      <c r="K93" s="293"/>
      <c r="L93" s="293"/>
      <c r="M93" s="293"/>
      <c r="N93" s="294">
        <f>SUM(J93:M93)</f>
        <v>0</v>
      </c>
      <c r="O93" s="295"/>
      <c r="P93" s="296">
        <f>+F93+O93+N93+H93</f>
        <v>0</v>
      </c>
    </row>
    <row r="94" spans="2:18" s="38" customFormat="1" ht="15.75" thickBot="1" x14ac:dyDescent="0.3">
      <c r="B94" s="1" t="s">
        <v>69</v>
      </c>
      <c r="C94" s="430"/>
      <c r="D94" s="252"/>
      <c r="E94" s="32">
        <f t="shared" ref="E94:O94" si="49">SUM(E95:E99)</f>
        <v>0</v>
      </c>
      <c r="F94" s="32">
        <f t="shared" si="49"/>
        <v>0</v>
      </c>
      <c r="G94" s="32">
        <f t="shared" si="49"/>
        <v>0</v>
      </c>
      <c r="H94" s="289">
        <f t="shared" si="49"/>
        <v>0</v>
      </c>
      <c r="I94" s="289">
        <f t="shared" ref="I94" si="50">SUM(I95:I99)</f>
        <v>0</v>
      </c>
      <c r="J94" s="287">
        <f t="shared" si="49"/>
        <v>0</v>
      </c>
      <c r="K94" s="288">
        <f t="shared" si="49"/>
        <v>0</v>
      </c>
      <c r="L94" s="288">
        <f t="shared" si="49"/>
        <v>0</v>
      </c>
      <c r="M94" s="288">
        <f t="shared" ref="M94" si="51">SUM(M95:M99)</f>
        <v>0</v>
      </c>
      <c r="N94" s="286">
        <f t="shared" si="49"/>
        <v>0</v>
      </c>
      <c r="O94" s="289">
        <f t="shared" si="49"/>
        <v>0</v>
      </c>
      <c r="P94" s="290">
        <f>SUM(P95:P99)</f>
        <v>0</v>
      </c>
    </row>
    <row r="95" spans="2:18" ht="14.85" customHeight="1" x14ac:dyDescent="0.25">
      <c r="B95" s="549" t="s">
        <v>101</v>
      </c>
      <c r="C95" s="418" t="s">
        <v>186</v>
      </c>
      <c r="D95" s="243">
        <f>_xlfn.XLOOKUP(C95,'Fee rates and unit costs'!$B$5:$B$17,'Fee rates and unit costs'!$G$5:$G$17,0,0)</f>
        <v>0</v>
      </c>
      <c r="E95" s="100"/>
      <c r="F95" s="120">
        <f t="shared" ref="F95:F99" si="52">E95*D95</f>
        <v>0</v>
      </c>
      <c r="G95" s="100"/>
      <c r="H95" s="254">
        <f t="shared" ref="H95:H99" si="53">D95*G95</f>
        <v>0</v>
      </c>
      <c r="I95" s="255">
        <f t="shared" ref="I95:I99" si="54">F95+H95</f>
        <v>0</v>
      </c>
      <c r="J95" s="256"/>
      <c r="K95" s="257"/>
      <c r="L95" s="257"/>
      <c r="M95" s="257"/>
      <c r="N95" s="552">
        <f>SUM(J95:M98)</f>
        <v>0</v>
      </c>
      <c r="O95" s="494"/>
      <c r="P95" s="527">
        <f>+F95+O95+N95+H95</f>
        <v>0</v>
      </c>
    </row>
    <row r="96" spans="2:18" ht="30" x14ac:dyDescent="0.25">
      <c r="B96" s="549"/>
      <c r="C96" s="418" t="s">
        <v>186</v>
      </c>
      <c r="D96" s="243">
        <f>_xlfn.XLOOKUP(C96,'Fee rates and unit costs'!$B$5:$B$17,'Fee rates and unit costs'!$G$5:$G$17,0,0)</f>
        <v>0</v>
      </c>
      <c r="E96" s="100"/>
      <c r="F96" s="120">
        <f t="shared" si="52"/>
        <v>0</v>
      </c>
      <c r="G96" s="100"/>
      <c r="H96" s="254">
        <f t="shared" si="53"/>
        <v>0</v>
      </c>
      <c r="I96" s="255">
        <f t="shared" si="54"/>
        <v>0</v>
      </c>
      <c r="J96" s="258"/>
      <c r="K96" s="170"/>
      <c r="L96" s="170"/>
      <c r="M96" s="170"/>
      <c r="N96" s="553"/>
      <c r="O96" s="495"/>
      <c r="P96" s="528"/>
    </row>
    <row r="97" spans="2:19" ht="30" x14ac:dyDescent="0.25">
      <c r="B97" s="549"/>
      <c r="C97" s="418" t="s">
        <v>186</v>
      </c>
      <c r="D97" s="243">
        <f>_xlfn.XLOOKUP(C97,'Fee rates and unit costs'!$B$5:$B$17,'Fee rates and unit costs'!$G$5:$G$17,0,0)</f>
        <v>0</v>
      </c>
      <c r="E97" s="100"/>
      <c r="F97" s="120">
        <f t="shared" si="52"/>
        <v>0</v>
      </c>
      <c r="G97" s="100"/>
      <c r="H97" s="254">
        <f t="shared" si="53"/>
        <v>0</v>
      </c>
      <c r="I97" s="255">
        <f t="shared" si="54"/>
        <v>0</v>
      </c>
      <c r="J97" s="258"/>
      <c r="K97" s="170"/>
      <c r="L97" s="170"/>
      <c r="M97" s="170"/>
      <c r="N97" s="553"/>
      <c r="O97" s="495"/>
      <c r="P97" s="528"/>
    </row>
    <row r="98" spans="2:19" ht="30" x14ac:dyDescent="0.25">
      <c r="B98" s="537"/>
      <c r="C98" s="418" t="s">
        <v>186</v>
      </c>
      <c r="D98" s="243">
        <f>_xlfn.XLOOKUP(C98,'Fee rates and unit costs'!$B$5:$B$17,'Fee rates and unit costs'!$G$5:$G$17,0,0)</f>
        <v>0</v>
      </c>
      <c r="E98" s="100"/>
      <c r="F98" s="120">
        <f t="shared" si="52"/>
        <v>0</v>
      </c>
      <c r="G98" s="100"/>
      <c r="H98" s="254">
        <f t="shared" si="53"/>
        <v>0</v>
      </c>
      <c r="I98" s="255">
        <f t="shared" si="54"/>
        <v>0</v>
      </c>
      <c r="J98" s="259"/>
      <c r="K98" s="260"/>
      <c r="L98" s="260"/>
      <c r="M98" s="260"/>
      <c r="N98" s="553"/>
      <c r="O98" s="496"/>
      <c r="P98" s="529"/>
    </row>
    <row r="99" spans="2:19" ht="30.75" thickBot="1" x14ac:dyDescent="0.3">
      <c r="B99" s="119" t="s">
        <v>102</v>
      </c>
      <c r="C99" s="421" t="s">
        <v>186</v>
      </c>
      <c r="D99" s="253">
        <f>_xlfn.XLOOKUP(C99,'Fee rates and unit costs'!$B$5:$B$17,'Fee rates and unit costs'!$G$5:$G$17,0,0)</f>
        <v>0</v>
      </c>
      <c r="E99" s="118"/>
      <c r="F99" s="121">
        <f t="shared" si="52"/>
        <v>0</v>
      </c>
      <c r="G99" s="118"/>
      <c r="H99" s="268">
        <f t="shared" si="53"/>
        <v>0</v>
      </c>
      <c r="I99" s="269">
        <f t="shared" si="54"/>
        <v>0</v>
      </c>
      <c r="J99" s="297"/>
      <c r="K99" s="298"/>
      <c r="L99" s="298"/>
      <c r="M99" s="298"/>
      <c r="N99" s="299">
        <f>SUM(J99:M99)</f>
        <v>0</v>
      </c>
      <c r="O99" s="295"/>
      <c r="P99" s="296">
        <f>+F99+O99+N99+H99</f>
        <v>0</v>
      </c>
    </row>
    <row r="100" spans="2:19" s="38" customFormat="1" ht="15.75" thickBot="1" x14ac:dyDescent="0.3">
      <c r="B100" s="5" t="s">
        <v>18</v>
      </c>
      <c r="C100" s="132"/>
      <c r="D100" s="133"/>
      <c r="E100" s="64">
        <f>SUM(E95:E99)</f>
        <v>0</v>
      </c>
      <c r="F100" s="64">
        <f t="shared" ref="F100:O100" si="55">F89+F94</f>
        <v>0</v>
      </c>
      <c r="G100" s="64">
        <f>SUM(G95:G99)</f>
        <v>0</v>
      </c>
      <c r="H100" s="274">
        <f t="shared" si="55"/>
        <v>0</v>
      </c>
      <c r="I100" s="274">
        <f t="shared" si="55"/>
        <v>0</v>
      </c>
      <c r="J100" s="275">
        <f t="shared" si="55"/>
        <v>0</v>
      </c>
      <c r="K100" s="276">
        <f t="shared" si="55"/>
        <v>0</v>
      </c>
      <c r="L100" s="276">
        <f t="shared" si="55"/>
        <v>0</v>
      </c>
      <c r="M100" s="276">
        <f t="shared" si="55"/>
        <v>0</v>
      </c>
      <c r="N100" s="274">
        <f t="shared" si="55"/>
        <v>0</v>
      </c>
      <c r="O100" s="277">
        <f t="shared" si="55"/>
        <v>0</v>
      </c>
      <c r="P100" s="278">
        <f>+P94+P89</f>
        <v>0</v>
      </c>
      <c r="R100" s="48"/>
    </row>
    <row r="101" spans="2:19" ht="15" customHeight="1" thickBot="1" x14ac:dyDescent="0.3">
      <c r="B101" s="46"/>
      <c r="J101" s="24"/>
      <c r="K101" s="24"/>
      <c r="L101" s="24"/>
      <c r="M101" s="24"/>
      <c r="N101" s="25"/>
      <c r="O101" s="24"/>
      <c r="P101" s="25"/>
      <c r="Q101" s="47"/>
    </row>
    <row r="102" spans="2:19" s="4" customFormat="1" ht="25.5" customHeight="1" thickBot="1" x14ac:dyDescent="0.3">
      <c r="B102" s="509" t="s">
        <v>46</v>
      </c>
      <c r="C102" s="491" t="s">
        <v>118</v>
      </c>
      <c r="D102" s="492"/>
      <c r="E102" s="492"/>
      <c r="F102" s="492"/>
      <c r="G102" s="492"/>
      <c r="H102" s="492"/>
      <c r="I102" s="493"/>
      <c r="J102" s="511" t="s">
        <v>119</v>
      </c>
      <c r="K102" s="511"/>
      <c r="L102" s="511"/>
      <c r="M102" s="511"/>
      <c r="N102" s="511"/>
      <c r="O102" s="507" t="s">
        <v>123</v>
      </c>
      <c r="P102" s="505" t="s">
        <v>115</v>
      </c>
      <c r="Q102" s="45"/>
    </row>
    <row r="103" spans="2:19" s="39" customFormat="1" ht="45" customHeight="1" thickBot="1" x14ac:dyDescent="0.3">
      <c r="B103" s="510"/>
      <c r="C103" s="229" t="s">
        <v>60</v>
      </c>
      <c r="D103" s="230" t="s">
        <v>108</v>
      </c>
      <c r="E103" s="230" t="s">
        <v>180</v>
      </c>
      <c r="F103" s="13" t="s">
        <v>94</v>
      </c>
      <c r="G103" s="230" t="s">
        <v>89</v>
      </c>
      <c r="H103" s="14" t="s">
        <v>93</v>
      </c>
      <c r="I103" s="14" t="s">
        <v>93</v>
      </c>
      <c r="J103" s="228" t="s">
        <v>182</v>
      </c>
      <c r="K103" s="21" t="s">
        <v>19</v>
      </c>
      <c r="L103" s="21" t="s">
        <v>184</v>
      </c>
      <c r="M103" s="21" t="s">
        <v>183</v>
      </c>
      <c r="N103" s="26" t="s">
        <v>20</v>
      </c>
      <c r="O103" s="508"/>
      <c r="P103" s="506"/>
      <c r="Q103" s="231"/>
    </row>
    <row r="104" spans="2:19" ht="30" x14ac:dyDescent="0.25">
      <c r="B104" s="520" t="s">
        <v>47</v>
      </c>
      <c r="C104" s="426" t="s">
        <v>186</v>
      </c>
      <c r="D104" s="243">
        <f>_xlfn.XLOOKUP(C104,'Fee rates and unit costs'!$B$5:$B$17,'Fee rates and unit costs'!$G$5:$G$17,0,0)</f>
        <v>0</v>
      </c>
      <c r="E104" s="100"/>
      <c r="F104" s="120">
        <f t="shared" ref="F104:F109" si="56">E104*D104</f>
        <v>0</v>
      </c>
      <c r="G104" s="100"/>
      <c r="H104" s="254">
        <f t="shared" ref="H104:H109" si="57">D104*G104</f>
        <v>0</v>
      </c>
      <c r="I104" s="255">
        <f t="shared" ref="I104:I109" si="58">F104+H104</f>
        <v>0</v>
      </c>
      <c r="J104" s="256"/>
      <c r="K104" s="257"/>
      <c r="L104" s="257"/>
      <c r="M104" s="257"/>
      <c r="N104" s="523">
        <f>SUM(J104:M107)</f>
        <v>0</v>
      </c>
      <c r="O104" s="530"/>
      <c r="P104" s="527">
        <f>+F104+H104+N104+O104</f>
        <v>0</v>
      </c>
    </row>
    <row r="105" spans="2:19" ht="30" x14ac:dyDescent="0.25">
      <c r="B105" s="521"/>
      <c r="C105" s="427" t="s">
        <v>186</v>
      </c>
      <c r="D105" s="243">
        <f>_xlfn.XLOOKUP(C105,'Fee rates and unit costs'!$B$5:$B$17,'Fee rates and unit costs'!$G$5:$G$17,0,0)</f>
        <v>0</v>
      </c>
      <c r="E105" s="100"/>
      <c r="F105" s="120">
        <f>E105*D105</f>
        <v>0</v>
      </c>
      <c r="G105" s="100"/>
      <c r="H105" s="254">
        <f t="shared" si="57"/>
        <v>0</v>
      </c>
      <c r="I105" s="255">
        <f>F105+H105</f>
        <v>0</v>
      </c>
      <c r="J105" s="258"/>
      <c r="K105" s="170"/>
      <c r="L105" s="170"/>
      <c r="M105" s="170"/>
      <c r="N105" s="524"/>
      <c r="O105" s="531"/>
      <c r="P105" s="528"/>
    </row>
    <row r="106" spans="2:19" ht="30" x14ac:dyDescent="0.25">
      <c r="B106" s="521"/>
      <c r="C106" s="427" t="s">
        <v>186</v>
      </c>
      <c r="D106" s="243">
        <f>_xlfn.XLOOKUP(C106,'Fee rates and unit costs'!$B$5:$B$17,'Fee rates and unit costs'!$G$5:$G$17,0,0)</f>
        <v>0</v>
      </c>
      <c r="E106" s="100"/>
      <c r="F106" s="120">
        <f t="shared" si="56"/>
        <v>0</v>
      </c>
      <c r="G106" s="100"/>
      <c r="H106" s="254">
        <f t="shared" si="57"/>
        <v>0</v>
      </c>
      <c r="I106" s="255">
        <f t="shared" si="58"/>
        <v>0</v>
      </c>
      <c r="J106" s="258"/>
      <c r="K106" s="170"/>
      <c r="L106" s="170"/>
      <c r="M106" s="170"/>
      <c r="N106" s="524"/>
      <c r="O106" s="531"/>
      <c r="P106" s="528"/>
    </row>
    <row r="107" spans="2:19" ht="30" x14ac:dyDescent="0.25">
      <c r="B107" s="522"/>
      <c r="C107" s="427" t="s">
        <v>186</v>
      </c>
      <c r="D107" s="243">
        <f>_xlfn.XLOOKUP(C107,'Fee rates and unit costs'!$B$5:$B$17,'Fee rates and unit costs'!$G$5:$G$17,0,0)</f>
        <v>0</v>
      </c>
      <c r="E107" s="100"/>
      <c r="F107" s="120">
        <f t="shared" si="56"/>
        <v>0</v>
      </c>
      <c r="G107" s="100"/>
      <c r="H107" s="254">
        <f t="shared" si="57"/>
        <v>0</v>
      </c>
      <c r="I107" s="255">
        <f t="shared" si="58"/>
        <v>0</v>
      </c>
      <c r="J107" s="259"/>
      <c r="K107" s="260"/>
      <c r="L107" s="260"/>
      <c r="M107" s="260"/>
      <c r="N107" s="524"/>
      <c r="O107" s="532"/>
      <c r="P107" s="529"/>
    </row>
    <row r="108" spans="2:19" ht="30" x14ac:dyDescent="0.25">
      <c r="B108" s="134" t="s">
        <v>48</v>
      </c>
      <c r="C108" s="428" t="s">
        <v>186</v>
      </c>
      <c r="D108" s="245">
        <f>_xlfn.XLOOKUP(C108,'Fee rates and unit costs'!$B$5:$B$17,'Fee rates and unit costs'!$G$5:$G$17,0,0)</f>
        <v>0</v>
      </c>
      <c r="E108" s="102"/>
      <c r="F108" s="122">
        <f t="shared" si="56"/>
        <v>0</v>
      </c>
      <c r="G108" s="102"/>
      <c r="H108" s="261">
        <f t="shared" si="57"/>
        <v>0</v>
      </c>
      <c r="I108" s="262">
        <f t="shared" si="58"/>
        <v>0</v>
      </c>
      <c r="J108" s="263"/>
      <c r="K108" s="264"/>
      <c r="L108" s="264"/>
      <c r="M108" s="264"/>
      <c r="N108" s="265">
        <f>SUM(J108:M108)</f>
        <v>0</v>
      </c>
      <c r="O108" s="266"/>
      <c r="P108" s="267">
        <f>+F108+H108+N108+O108</f>
        <v>0</v>
      </c>
    </row>
    <row r="109" spans="2:19" ht="30.75" thickBot="1" x14ac:dyDescent="0.3">
      <c r="B109" s="134" t="s">
        <v>49</v>
      </c>
      <c r="C109" s="429" t="s">
        <v>186</v>
      </c>
      <c r="D109" s="253">
        <f>_xlfn.XLOOKUP(C109,'Fee rates and unit costs'!$B$5:$B$17,'Fee rates and unit costs'!$G$5:$G$17,0,0)</f>
        <v>0</v>
      </c>
      <c r="E109" s="118"/>
      <c r="F109" s="121">
        <f t="shared" si="56"/>
        <v>0</v>
      </c>
      <c r="G109" s="118"/>
      <c r="H109" s="268">
        <f t="shared" si="57"/>
        <v>0</v>
      </c>
      <c r="I109" s="269">
        <f t="shared" si="58"/>
        <v>0</v>
      </c>
      <c r="J109" s="270"/>
      <c r="K109" s="271"/>
      <c r="L109" s="271"/>
      <c r="M109" s="271"/>
      <c r="N109" s="272">
        <f>SUM(J109:M109)</f>
        <v>0</v>
      </c>
      <c r="O109" s="273"/>
      <c r="P109" s="267">
        <f>+F109+H109+N109+O109</f>
        <v>0</v>
      </c>
    </row>
    <row r="110" spans="2:19" s="38" customFormat="1" ht="15.75" thickBot="1" x14ac:dyDescent="0.3">
      <c r="B110" s="5" t="s">
        <v>18</v>
      </c>
      <c r="C110" s="65"/>
      <c r="D110" s="133"/>
      <c r="E110" s="64">
        <f>SUM(E104:E109)</f>
        <v>0</v>
      </c>
      <c r="F110" s="64">
        <f t="shared" ref="F110:P110" si="59">SUM(F104:F109)</f>
        <v>0</v>
      </c>
      <c r="G110" s="64">
        <f>SUM(G104:G109)</f>
        <v>0</v>
      </c>
      <c r="H110" s="274">
        <f t="shared" si="59"/>
        <v>0</v>
      </c>
      <c r="I110" s="274">
        <f t="shared" si="59"/>
        <v>0</v>
      </c>
      <c r="J110" s="275">
        <f t="shared" si="59"/>
        <v>0</v>
      </c>
      <c r="K110" s="276">
        <f t="shared" si="59"/>
        <v>0</v>
      </c>
      <c r="L110" s="276">
        <f t="shared" si="59"/>
        <v>0</v>
      </c>
      <c r="M110" s="276">
        <f t="shared" si="59"/>
        <v>0</v>
      </c>
      <c r="N110" s="274">
        <f>SUM(N104:N109)</f>
        <v>0</v>
      </c>
      <c r="O110" s="277">
        <f t="shared" si="59"/>
        <v>0</v>
      </c>
      <c r="P110" s="278">
        <f t="shared" si="59"/>
        <v>0</v>
      </c>
    </row>
    <row r="111" spans="2:19" ht="15.75" thickBot="1" x14ac:dyDescent="0.3">
      <c r="C111" s="123"/>
      <c r="D111" s="123"/>
      <c r="E111" s="123"/>
      <c r="F111" s="123"/>
      <c r="G111" s="123"/>
      <c r="H111" s="123"/>
      <c r="I111" s="123"/>
      <c r="J111" s="124"/>
      <c r="K111" s="124"/>
      <c r="L111" s="124"/>
      <c r="M111" s="124"/>
      <c r="N111" s="124"/>
      <c r="O111" s="124"/>
      <c r="P111" s="124"/>
    </row>
    <row r="112" spans="2:19" ht="28.35" customHeight="1" thickBot="1" x14ac:dyDescent="0.3">
      <c r="B112" s="5" t="s">
        <v>114</v>
      </c>
      <c r="C112" s="65"/>
      <c r="D112" s="133"/>
      <c r="E112" s="64">
        <f>E63+E84+E100+E110</f>
        <v>0</v>
      </c>
      <c r="F112" s="64">
        <f>F63+F84+F100+F110</f>
        <v>0</v>
      </c>
      <c r="G112" s="64">
        <f>G63+G84+G100+G110</f>
        <v>0</v>
      </c>
      <c r="H112" s="279">
        <f t="shared" ref="H112:K112" si="60">H63+H84+H100+H110</f>
        <v>0</v>
      </c>
      <c r="I112" s="279">
        <f t="shared" si="60"/>
        <v>0</v>
      </c>
      <c r="J112" s="275">
        <f>J63+J84+J100+J110</f>
        <v>0</v>
      </c>
      <c r="K112" s="276">
        <f t="shared" si="60"/>
        <v>0</v>
      </c>
      <c r="L112" s="276">
        <f>+L110+L100+L84+L63</f>
        <v>0</v>
      </c>
      <c r="M112" s="276">
        <f>+M110+M100+M84+M63</f>
        <v>0</v>
      </c>
      <c r="N112" s="274">
        <f>+N110+N100+N84+N63</f>
        <v>0</v>
      </c>
      <c r="O112" s="277">
        <f>+O110+O100+O84+O63</f>
        <v>0</v>
      </c>
      <c r="P112" s="280">
        <f>+P63+P84+P100+P110</f>
        <v>0</v>
      </c>
      <c r="R112" s="44"/>
      <c r="S112" s="44"/>
    </row>
    <row r="113" spans="2:16" x14ac:dyDescent="0.25">
      <c r="J113" s="24"/>
      <c r="K113" s="24"/>
      <c r="L113" s="24"/>
      <c r="M113" s="24"/>
      <c r="N113" s="25"/>
      <c r="O113" s="24"/>
      <c r="P113" s="25"/>
    </row>
    <row r="114" spans="2:16" ht="17.25" x14ac:dyDescent="0.25">
      <c r="B114" s="3" t="s">
        <v>179</v>
      </c>
      <c r="J114" s="24"/>
      <c r="K114" s="24"/>
      <c r="L114" s="24"/>
      <c r="M114" s="24"/>
      <c r="N114" s="25"/>
      <c r="O114" s="24"/>
      <c r="P114" s="25"/>
    </row>
    <row r="115" spans="2:16" ht="17.25" x14ac:dyDescent="0.25">
      <c r="B115" s="3" t="s">
        <v>90</v>
      </c>
      <c r="J115" s="24"/>
      <c r="K115" s="24"/>
      <c r="L115" s="24"/>
      <c r="M115" s="24"/>
      <c r="N115" s="25"/>
      <c r="O115" s="24"/>
      <c r="P115" s="25"/>
    </row>
    <row r="116" spans="2:16" ht="17.25" x14ac:dyDescent="0.25">
      <c r="B116" s="3" t="s">
        <v>91</v>
      </c>
      <c r="H116" s="22"/>
      <c r="I116" s="22"/>
      <c r="J116" s="24"/>
      <c r="K116" s="43"/>
      <c r="L116" s="24"/>
      <c r="M116" s="24"/>
      <c r="N116" s="25"/>
      <c r="O116" s="24"/>
      <c r="P116" s="25"/>
    </row>
    <row r="117" spans="2:16" ht="17.25" x14ac:dyDescent="0.25">
      <c r="B117" s="3" t="s">
        <v>92</v>
      </c>
      <c r="H117" s="22"/>
      <c r="I117" s="22"/>
      <c r="J117" s="24"/>
      <c r="K117" s="24"/>
      <c r="L117" s="24"/>
      <c r="M117" s="24"/>
      <c r="N117" s="25"/>
      <c r="O117" s="24"/>
      <c r="P117" s="25"/>
    </row>
    <row r="118" spans="2:16" x14ac:dyDescent="0.25">
      <c r="H118" s="22"/>
      <c r="I118" s="22"/>
      <c r="J118" s="24"/>
      <c r="K118" s="24"/>
      <c r="L118" s="24"/>
      <c r="M118" s="24"/>
      <c r="N118" s="25"/>
      <c r="O118" s="24"/>
      <c r="P118" s="25"/>
    </row>
    <row r="119" spans="2:16" x14ac:dyDescent="0.25">
      <c r="J119" s="24"/>
      <c r="K119" s="24"/>
      <c r="L119" s="24"/>
      <c r="M119" s="24"/>
      <c r="N119" s="25"/>
      <c r="O119" s="24"/>
      <c r="P119" s="25"/>
    </row>
    <row r="120" spans="2:16" x14ac:dyDescent="0.25">
      <c r="J120" s="24"/>
      <c r="K120" s="24"/>
      <c r="L120" s="24"/>
      <c r="M120" s="24"/>
      <c r="N120" s="25"/>
      <c r="O120" s="24"/>
      <c r="P120" s="25"/>
    </row>
    <row r="121" spans="2:16" x14ac:dyDescent="0.25">
      <c r="J121" s="24"/>
      <c r="K121" s="24"/>
      <c r="L121" s="24"/>
      <c r="M121" s="24"/>
      <c r="N121" s="25"/>
      <c r="O121" s="24"/>
      <c r="P121" s="25"/>
    </row>
    <row r="122" spans="2:16" x14ac:dyDescent="0.25">
      <c r="J122" s="24"/>
      <c r="K122" s="24"/>
      <c r="L122" s="24"/>
      <c r="M122" s="24"/>
      <c r="N122" s="25"/>
      <c r="O122" s="24"/>
      <c r="P122" s="25"/>
    </row>
    <row r="123" spans="2:16" x14ac:dyDescent="0.25">
      <c r="J123" s="24"/>
      <c r="K123" s="24"/>
      <c r="L123" s="24"/>
      <c r="M123" s="24"/>
      <c r="N123" s="25"/>
      <c r="O123" s="24"/>
      <c r="P123" s="25"/>
    </row>
    <row r="124" spans="2:16" x14ac:dyDescent="0.25">
      <c r="J124" s="24"/>
      <c r="K124" s="24"/>
      <c r="L124" s="24"/>
      <c r="M124" s="24"/>
      <c r="N124" s="25"/>
      <c r="O124" s="24"/>
      <c r="P124" s="25"/>
    </row>
    <row r="125" spans="2:16" x14ac:dyDescent="0.25">
      <c r="J125" s="24"/>
      <c r="K125" s="24"/>
      <c r="L125" s="24"/>
      <c r="M125" s="24"/>
      <c r="N125" s="25"/>
      <c r="O125" s="24"/>
      <c r="P125" s="25"/>
    </row>
    <row r="126" spans="2:16" x14ac:dyDescent="0.25">
      <c r="J126" s="24"/>
      <c r="K126" s="24"/>
      <c r="L126" s="24"/>
      <c r="M126" s="24"/>
      <c r="N126" s="25"/>
      <c r="O126" s="24"/>
      <c r="P126" s="25"/>
    </row>
    <row r="127" spans="2:16" x14ac:dyDescent="0.25">
      <c r="J127" s="24"/>
      <c r="K127" s="24"/>
      <c r="L127" s="24"/>
      <c r="M127" s="24"/>
      <c r="N127" s="25"/>
      <c r="O127" s="24"/>
      <c r="P127" s="25"/>
    </row>
    <row r="128" spans="2:16" x14ac:dyDescent="0.25">
      <c r="J128" s="24"/>
      <c r="K128" s="24"/>
      <c r="L128" s="24"/>
      <c r="M128" s="24"/>
      <c r="N128" s="25"/>
      <c r="O128" s="24"/>
      <c r="P128" s="25"/>
    </row>
    <row r="129" spans="10:16" x14ac:dyDescent="0.25">
      <c r="J129" s="24"/>
      <c r="K129" s="24"/>
      <c r="L129" s="24"/>
      <c r="M129" s="24"/>
      <c r="N129" s="25"/>
      <c r="O129" s="24"/>
      <c r="P129" s="25"/>
    </row>
    <row r="130" spans="10:16" x14ac:dyDescent="0.25">
      <c r="J130" s="24"/>
      <c r="K130" s="24"/>
      <c r="L130" s="24"/>
      <c r="M130" s="24"/>
      <c r="N130" s="25"/>
      <c r="O130" s="24"/>
      <c r="P130" s="25"/>
    </row>
    <row r="131" spans="10:16" x14ac:dyDescent="0.25">
      <c r="J131" s="24"/>
      <c r="K131" s="24"/>
      <c r="L131" s="24"/>
      <c r="M131" s="24"/>
      <c r="N131" s="25"/>
      <c r="O131" s="24"/>
      <c r="P131" s="25"/>
    </row>
    <row r="132" spans="10:16" x14ac:dyDescent="0.25">
      <c r="J132" s="24"/>
      <c r="K132" s="24"/>
      <c r="L132" s="24"/>
      <c r="M132" s="24"/>
      <c r="N132" s="25"/>
      <c r="O132" s="24"/>
      <c r="P132" s="25"/>
    </row>
    <row r="133" spans="10:16" x14ac:dyDescent="0.25">
      <c r="J133" s="24"/>
      <c r="K133" s="24"/>
      <c r="L133" s="24"/>
      <c r="M133" s="24"/>
      <c r="N133" s="25"/>
      <c r="O133" s="24"/>
      <c r="P133" s="25"/>
    </row>
    <row r="134" spans="10:16" x14ac:dyDescent="0.25">
      <c r="J134" s="24"/>
      <c r="K134" s="24"/>
      <c r="L134" s="24"/>
      <c r="M134" s="24"/>
      <c r="N134" s="25"/>
      <c r="O134" s="24"/>
      <c r="P134" s="25"/>
    </row>
    <row r="135" spans="10:16" x14ac:dyDescent="0.25">
      <c r="J135" s="24"/>
      <c r="K135" s="24"/>
      <c r="L135" s="24"/>
      <c r="M135" s="24"/>
      <c r="N135" s="25"/>
      <c r="O135" s="24"/>
      <c r="P135" s="25"/>
    </row>
    <row r="136" spans="10:16" x14ac:dyDescent="0.25">
      <c r="J136" s="24"/>
      <c r="K136" s="24"/>
      <c r="L136" s="24"/>
      <c r="M136" s="24"/>
      <c r="N136" s="25"/>
      <c r="O136" s="24"/>
      <c r="P136" s="25"/>
    </row>
    <row r="137" spans="10:16" x14ac:dyDescent="0.25">
      <c r="J137" s="24"/>
      <c r="K137" s="24"/>
      <c r="L137" s="24"/>
      <c r="M137" s="24"/>
      <c r="N137" s="25"/>
      <c r="O137" s="24"/>
      <c r="P137" s="25"/>
    </row>
    <row r="138" spans="10:16" x14ac:dyDescent="0.25">
      <c r="J138" s="24"/>
      <c r="K138" s="24"/>
      <c r="L138" s="24"/>
      <c r="M138" s="24"/>
      <c r="N138" s="25"/>
      <c r="O138" s="24"/>
      <c r="P138" s="25"/>
    </row>
    <row r="139" spans="10:16" x14ac:dyDescent="0.25">
      <c r="J139" s="24"/>
      <c r="K139" s="24"/>
      <c r="L139" s="24"/>
      <c r="M139" s="24"/>
      <c r="N139" s="25"/>
      <c r="O139" s="24"/>
      <c r="P139" s="25"/>
    </row>
    <row r="140" spans="10:16" x14ac:dyDescent="0.25">
      <c r="J140" s="24"/>
      <c r="K140" s="24"/>
      <c r="L140" s="24"/>
      <c r="M140" s="24"/>
      <c r="N140" s="25"/>
      <c r="O140" s="24"/>
      <c r="P140" s="25"/>
    </row>
    <row r="141" spans="10:16" x14ac:dyDescent="0.25">
      <c r="J141" s="24"/>
      <c r="K141" s="24"/>
      <c r="L141" s="24"/>
      <c r="M141" s="24"/>
      <c r="N141" s="25"/>
      <c r="O141" s="24"/>
      <c r="P141" s="25"/>
    </row>
    <row r="142" spans="10:16" x14ac:dyDescent="0.25">
      <c r="J142" s="24"/>
      <c r="K142" s="24"/>
      <c r="L142" s="24"/>
      <c r="M142" s="24"/>
      <c r="N142" s="25"/>
      <c r="O142" s="24"/>
      <c r="P142" s="25"/>
    </row>
    <row r="143" spans="10:16" x14ac:dyDescent="0.25">
      <c r="J143" s="24"/>
      <c r="K143" s="24"/>
      <c r="L143" s="24"/>
      <c r="M143" s="24"/>
      <c r="N143" s="25"/>
      <c r="O143" s="24"/>
      <c r="P143" s="25"/>
    </row>
    <row r="144" spans="10:16" x14ac:dyDescent="0.25">
      <c r="J144" s="24"/>
      <c r="K144" s="24"/>
      <c r="L144" s="24"/>
      <c r="M144" s="24"/>
      <c r="N144" s="25"/>
      <c r="O144" s="24"/>
      <c r="P144" s="25"/>
    </row>
    <row r="145" spans="10:16" x14ac:dyDescent="0.25">
      <c r="J145" s="24"/>
      <c r="K145" s="24"/>
      <c r="L145" s="24"/>
      <c r="M145" s="24"/>
      <c r="N145" s="25"/>
      <c r="O145" s="24"/>
      <c r="P145" s="25"/>
    </row>
    <row r="146" spans="10:16" x14ac:dyDescent="0.25">
      <c r="J146" s="24"/>
      <c r="K146" s="24"/>
      <c r="L146" s="24"/>
      <c r="M146" s="24"/>
      <c r="N146" s="25"/>
      <c r="O146" s="24"/>
      <c r="P146" s="25"/>
    </row>
    <row r="147" spans="10:16" x14ac:dyDescent="0.25">
      <c r="J147" s="24"/>
      <c r="K147" s="24"/>
      <c r="L147" s="24"/>
      <c r="M147" s="24"/>
      <c r="N147" s="25"/>
      <c r="O147" s="24"/>
      <c r="P147" s="25"/>
    </row>
    <row r="148" spans="10:16" x14ac:dyDescent="0.25">
      <c r="J148" s="24"/>
      <c r="K148" s="24"/>
      <c r="L148" s="24"/>
      <c r="M148" s="24"/>
      <c r="N148" s="25"/>
      <c r="O148" s="24"/>
      <c r="P148" s="25"/>
    </row>
    <row r="149" spans="10:16" x14ac:dyDescent="0.25">
      <c r="J149" s="24"/>
      <c r="K149" s="24"/>
      <c r="L149" s="24"/>
      <c r="M149" s="24"/>
      <c r="N149" s="25"/>
      <c r="O149" s="24"/>
      <c r="P149" s="25"/>
    </row>
    <row r="150" spans="10:16" x14ac:dyDescent="0.25">
      <c r="J150" s="24"/>
      <c r="K150" s="24"/>
      <c r="L150" s="24"/>
      <c r="M150" s="24"/>
      <c r="N150" s="25"/>
      <c r="O150" s="24"/>
      <c r="P150" s="25"/>
    </row>
    <row r="151" spans="10:16" x14ac:dyDescent="0.25">
      <c r="J151" s="24"/>
      <c r="K151" s="24"/>
      <c r="L151" s="24"/>
      <c r="M151" s="24"/>
      <c r="N151" s="25"/>
      <c r="O151" s="24"/>
      <c r="P151" s="25"/>
    </row>
    <row r="152" spans="10:16" x14ac:dyDescent="0.25">
      <c r="J152" s="24"/>
      <c r="K152" s="24"/>
      <c r="L152" s="24"/>
      <c r="M152" s="24"/>
      <c r="N152" s="25"/>
      <c r="O152" s="24"/>
      <c r="P152" s="25"/>
    </row>
    <row r="153" spans="10:16" x14ac:dyDescent="0.25">
      <c r="J153" s="24"/>
      <c r="K153" s="24"/>
      <c r="L153" s="24"/>
      <c r="M153" s="24"/>
      <c r="N153" s="25"/>
      <c r="O153" s="24"/>
      <c r="P153" s="25"/>
    </row>
    <row r="154" spans="10:16" x14ac:dyDescent="0.25">
      <c r="J154" s="24"/>
      <c r="K154" s="24"/>
      <c r="L154" s="24"/>
      <c r="M154" s="24"/>
      <c r="N154" s="25"/>
      <c r="O154" s="24"/>
      <c r="P154" s="25"/>
    </row>
    <row r="155" spans="10:16" x14ac:dyDescent="0.25">
      <c r="J155" s="24"/>
      <c r="K155" s="24"/>
      <c r="L155" s="24"/>
      <c r="M155" s="24"/>
      <c r="N155" s="25"/>
      <c r="O155" s="24"/>
      <c r="P155" s="25"/>
    </row>
    <row r="156" spans="10:16" x14ac:dyDescent="0.25">
      <c r="J156" s="24"/>
      <c r="K156" s="24"/>
      <c r="L156" s="24"/>
      <c r="M156" s="24"/>
      <c r="N156" s="25"/>
      <c r="O156" s="24"/>
      <c r="P156" s="25"/>
    </row>
    <row r="157" spans="10:16" x14ac:dyDescent="0.25">
      <c r="J157" s="24"/>
      <c r="K157" s="24"/>
      <c r="L157" s="24"/>
      <c r="M157" s="24"/>
      <c r="N157" s="25"/>
      <c r="O157" s="24"/>
      <c r="P157" s="25"/>
    </row>
    <row r="158" spans="10:16" x14ac:dyDescent="0.25">
      <c r="J158" s="24"/>
      <c r="K158" s="24"/>
      <c r="L158" s="24"/>
      <c r="M158" s="24"/>
      <c r="N158" s="25"/>
      <c r="O158" s="24"/>
      <c r="P158" s="25"/>
    </row>
    <row r="159" spans="10:16" x14ac:dyDescent="0.25">
      <c r="J159" s="24"/>
      <c r="K159" s="24"/>
      <c r="L159" s="24"/>
      <c r="M159" s="24"/>
      <c r="N159" s="25"/>
      <c r="O159" s="24"/>
      <c r="P159" s="25"/>
    </row>
    <row r="160" spans="10:16" x14ac:dyDescent="0.25">
      <c r="J160" s="24"/>
      <c r="K160" s="24"/>
      <c r="L160" s="24"/>
      <c r="M160" s="24"/>
      <c r="N160" s="25"/>
      <c r="O160" s="24"/>
      <c r="P160" s="25"/>
    </row>
    <row r="161" spans="10:16" x14ac:dyDescent="0.25">
      <c r="J161" s="24"/>
      <c r="K161" s="24"/>
      <c r="L161" s="24"/>
      <c r="M161" s="24"/>
      <c r="N161" s="25"/>
      <c r="O161" s="24"/>
      <c r="P161" s="25"/>
    </row>
    <row r="162" spans="10:16" x14ac:dyDescent="0.25">
      <c r="J162" s="24"/>
      <c r="K162" s="24"/>
      <c r="L162" s="24"/>
      <c r="M162" s="24"/>
      <c r="N162" s="25"/>
      <c r="O162" s="24"/>
      <c r="P162" s="25"/>
    </row>
    <row r="163" spans="10:16" x14ac:dyDescent="0.25">
      <c r="J163" s="24"/>
      <c r="K163" s="24"/>
      <c r="L163" s="24"/>
      <c r="M163" s="24"/>
      <c r="N163" s="25"/>
      <c r="O163" s="24"/>
      <c r="P163" s="25"/>
    </row>
    <row r="164" spans="10:16" x14ac:dyDescent="0.25">
      <c r="J164" s="24"/>
      <c r="K164" s="24"/>
      <c r="L164" s="24"/>
      <c r="M164" s="24"/>
      <c r="N164" s="25"/>
      <c r="O164" s="24"/>
      <c r="P164" s="25"/>
    </row>
    <row r="165" spans="10:16" x14ac:dyDescent="0.25">
      <c r="J165" s="24"/>
      <c r="K165" s="24"/>
      <c r="L165" s="24"/>
      <c r="M165" s="24"/>
      <c r="N165" s="25"/>
      <c r="O165" s="24"/>
      <c r="P165" s="25"/>
    </row>
    <row r="166" spans="10:16" x14ac:dyDescent="0.25">
      <c r="J166" s="24"/>
      <c r="K166" s="24"/>
      <c r="L166" s="24"/>
      <c r="M166" s="24"/>
      <c r="N166" s="25"/>
      <c r="O166" s="24"/>
      <c r="P166" s="25"/>
    </row>
    <row r="167" spans="10:16" x14ac:dyDescent="0.25">
      <c r="J167" s="24"/>
      <c r="K167" s="24"/>
      <c r="L167" s="24"/>
      <c r="M167" s="24"/>
      <c r="N167" s="25"/>
      <c r="O167" s="24"/>
      <c r="P167" s="25"/>
    </row>
    <row r="168" spans="10:16" x14ac:dyDescent="0.25">
      <c r="J168" s="24"/>
      <c r="K168" s="24"/>
      <c r="L168" s="24"/>
      <c r="M168" s="24"/>
      <c r="N168" s="25"/>
      <c r="O168" s="24"/>
      <c r="P168" s="25"/>
    </row>
    <row r="169" spans="10:16" x14ac:dyDescent="0.25">
      <c r="J169" s="24"/>
      <c r="K169" s="24"/>
      <c r="L169" s="24"/>
      <c r="M169" s="24"/>
      <c r="N169" s="25"/>
      <c r="O169" s="24"/>
      <c r="P169" s="25"/>
    </row>
    <row r="170" spans="10:16" x14ac:dyDescent="0.25">
      <c r="J170" s="24"/>
      <c r="K170" s="24"/>
      <c r="L170" s="24"/>
      <c r="M170" s="24"/>
      <c r="N170" s="25"/>
      <c r="O170" s="24"/>
      <c r="P170" s="25"/>
    </row>
    <row r="171" spans="10:16" x14ac:dyDescent="0.25">
      <c r="J171" s="24"/>
      <c r="K171" s="24"/>
      <c r="L171" s="24"/>
      <c r="M171" s="24"/>
      <c r="N171" s="25"/>
      <c r="O171" s="24"/>
      <c r="P171" s="25"/>
    </row>
    <row r="172" spans="10:16" x14ac:dyDescent="0.25">
      <c r="J172" s="24"/>
      <c r="K172" s="24"/>
      <c r="L172" s="24"/>
      <c r="M172" s="24"/>
      <c r="N172" s="25"/>
      <c r="O172" s="24"/>
      <c r="P172" s="25"/>
    </row>
    <row r="173" spans="10:16" x14ac:dyDescent="0.25">
      <c r="J173" s="24"/>
      <c r="K173" s="24"/>
      <c r="L173" s="24"/>
      <c r="M173" s="24"/>
      <c r="N173" s="25"/>
      <c r="O173" s="24"/>
      <c r="P173" s="25"/>
    </row>
    <row r="174" spans="10:16" x14ac:dyDescent="0.25">
      <c r="J174" s="24"/>
      <c r="K174" s="24"/>
      <c r="L174" s="24"/>
      <c r="M174" s="24"/>
      <c r="N174" s="25"/>
      <c r="O174" s="24"/>
      <c r="P174" s="25"/>
    </row>
    <row r="175" spans="10:16" x14ac:dyDescent="0.25">
      <c r="J175" s="24"/>
      <c r="K175" s="24"/>
      <c r="L175" s="24"/>
      <c r="M175" s="24"/>
      <c r="N175" s="25"/>
      <c r="O175" s="24"/>
      <c r="P175" s="25"/>
    </row>
    <row r="176" spans="10:16" x14ac:dyDescent="0.25">
      <c r="J176" s="24"/>
      <c r="K176" s="24"/>
      <c r="L176" s="24"/>
      <c r="M176" s="24"/>
      <c r="N176" s="25"/>
      <c r="O176" s="24"/>
      <c r="P176" s="25"/>
    </row>
    <row r="177" spans="10:16" x14ac:dyDescent="0.25">
      <c r="J177" s="24"/>
      <c r="K177" s="24"/>
      <c r="L177" s="24"/>
      <c r="M177" s="24"/>
      <c r="N177" s="25"/>
      <c r="O177" s="24"/>
      <c r="P177" s="25"/>
    </row>
    <row r="178" spans="10:16" x14ac:dyDescent="0.25">
      <c r="J178" s="24"/>
      <c r="K178" s="24"/>
      <c r="L178" s="24"/>
      <c r="M178" s="24"/>
      <c r="N178" s="25"/>
      <c r="O178" s="24"/>
      <c r="P178" s="25"/>
    </row>
    <row r="179" spans="10:16" x14ac:dyDescent="0.25">
      <c r="J179" s="24"/>
      <c r="K179" s="24"/>
      <c r="L179" s="24"/>
      <c r="M179" s="24"/>
      <c r="N179" s="25"/>
      <c r="O179" s="24"/>
      <c r="P179" s="25"/>
    </row>
    <row r="180" spans="10:16" x14ac:dyDescent="0.25">
      <c r="J180" s="24"/>
      <c r="K180" s="24"/>
      <c r="L180" s="24"/>
      <c r="M180" s="24"/>
      <c r="N180" s="25"/>
      <c r="O180" s="24"/>
      <c r="P180" s="25"/>
    </row>
    <row r="181" spans="10:16" x14ac:dyDescent="0.25">
      <c r="J181" s="24"/>
      <c r="K181" s="24"/>
      <c r="L181" s="24"/>
      <c r="M181" s="24"/>
      <c r="N181" s="25"/>
      <c r="O181" s="24"/>
      <c r="P181" s="25"/>
    </row>
    <row r="182" spans="10:16" x14ac:dyDescent="0.25">
      <c r="J182" s="24"/>
      <c r="K182" s="24"/>
      <c r="L182" s="24"/>
      <c r="M182" s="24"/>
      <c r="N182" s="25"/>
      <c r="O182" s="24"/>
      <c r="P182" s="25"/>
    </row>
    <row r="183" spans="10:16" x14ac:dyDescent="0.25">
      <c r="J183" s="24"/>
      <c r="K183" s="24"/>
      <c r="L183" s="24"/>
      <c r="M183" s="24"/>
      <c r="N183" s="25"/>
      <c r="O183" s="24"/>
      <c r="P183" s="25"/>
    </row>
    <row r="184" spans="10:16" x14ac:dyDescent="0.25">
      <c r="J184" s="24"/>
      <c r="K184" s="24"/>
      <c r="L184" s="24"/>
      <c r="M184" s="24"/>
      <c r="N184" s="25"/>
      <c r="O184" s="24"/>
      <c r="P184" s="25"/>
    </row>
    <row r="185" spans="10:16" x14ac:dyDescent="0.25">
      <c r="J185" s="24"/>
      <c r="K185" s="24"/>
      <c r="L185" s="24"/>
      <c r="M185" s="24"/>
      <c r="N185" s="25"/>
      <c r="O185" s="24"/>
      <c r="P185" s="25"/>
    </row>
    <row r="186" spans="10:16" x14ac:dyDescent="0.25">
      <c r="J186" s="24"/>
      <c r="K186" s="24"/>
      <c r="L186" s="24"/>
      <c r="M186" s="24"/>
      <c r="N186" s="25"/>
      <c r="O186" s="24"/>
      <c r="P186" s="25"/>
    </row>
    <row r="187" spans="10:16" x14ac:dyDescent="0.25">
      <c r="J187" s="24"/>
      <c r="K187" s="24"/>
      <c r="L187" s="24"/>
      <c r="M187" s="24"/>
      <c r="N187" s="25"/>
      <c r="O187" s="24"/>
      <c r="P187" s="25"/>
    </row>
    <row r="188" spans="10:16" x14ac:dyDescent="0.25">
      <c r="J188" s="24"/>
      <c r="K188" s="24"/>
      <c r="L188" s="24"/>
      <c r="M188" s="24"/>
      <c r="N188" s="25"/>
      <c r="O188" s="24"/>
      <c r="P188" s="25"/>
    </row>
    <row r="189" spans="10:16" x14ac:dyDescent="0.25">
      <c r="J189" s="24"/>
      <c r="K189" s="24"/>
      <c r="L189" s="24"/>
      <c r="M189" s="24"/>
      <c r="N189" s="25"/>
      <c r="O189" s="24"/>
      <c r="P189" s="25"/>
    </row>
    <row r="190" spans="10:16" x14ac:dyDescent="0.25">
      <c r="J190" s="24"/>
      <c r="K190" s="24"/>
      <c r="L190" s="24"/>
      <c r="M190" s="24"/>
      <c r="N190" s="25"/>
      <c r="O190" s="24"/>
      <c r="P190" s="25"/>
    </row>
    <row r="191" spans="10:16" x14ac:dyDescent="0.25">
      <c r="J191" s="24"/>
      <c r="K191" s="24"/>
      <c r="L191" s="24"/>
      <c r="M191" s="24"/>
      <c r="N191" s="25"/>
      <c r="O191" s="24"/>
      <c r="P191" s="25"/>
    </row>
    <row r="192" spans="10:16" x14ac:dyDescent="0.25">
      <c r="J192" s="24"/>
      <c r="K192" s="24"/>
      <c r="L192" s="24"/>
      <c r="M192" s="24"/>
      <c r="N192" s="25"/>
      <c r="O192" s="24"/>
      <c r="P192" s="25"/>
    </row>
    <row r="193" spans="10:16" x14ac:dyDescent="0.25">
      <c r="J193" s="24"/>
      <c r="K193" s="24"/>
      <c r="L193" s="24"/>
      <c r="M193" s="24"/>
      <c r="N193" s="25"/>
      <c r="O193" s="24"/>
      <c r="P193" s="25"/>
    </row>
    <row r="194" spans="10:16" x14ac:dyDescent="0.25">
      <c r="J194" s="24"/>
      <c r="K194" s="24"/>
      <c r="L194" s="24"/>
      <c r="M194" s="24"/>
      <c r="N194" s="25"/>
      <c r="O194" s="24"/>
      <c r="P194" s="25"/>
    </row>
    <row r="195" spans="10:16" x14ac:dyDescent="0.25">
      <c r="J195" s="24"/>
      <c r="K195" s="24"/>
      <c r="L195" s="24"/>
      <c r="M195" s="24"/>
      <c r="N195" s="25"/>
      <c r="O195" s="24"/>
      <c r="P195" s="25"/>
    </row>
    <row r="196" spans="10:16" x14ac:dyDescent="0.25">
      <c r="J196" s="24"/>
      <c r="K196" s="24"/>
      <c r="L196" s="24"/>
      <c r="M196" s="24"/>
      <c r="N196" s="25"/>
      <c r="O196" s="24"/>
      <c r="P196" s="25"/>
    </row>
    <row r="197" spans="10:16" x14ac:dyDescent="0.25">
      <c r="J197" s="24"/>
      <c r="K197" s="24"/>
      <c r="L197" s="24"/>
      <c r="M197" s="24"/>
      <c r="N197" s="25"/>
      <c r="O197" s="24"/>
      <c r="P197" s="25"/>
    </row>
    <row r="198" spans="10:16" x14ac:dyDescent="0.25">
      <c r="J198" s="24"/>
      <c r="K198" s="24"/>
      <c r="L198" s="24"/>
      <c r="M198" s="24"/>
      <c r="N198" s="25"/>
      <c r="O198" s="24"/>
      <c r="P198" s="25"/>
    </row>
    <row r="199" spans="10:16" x14ac:dyDescent="0.25">
      <c r="J199" s="24"/>
      <c r="K199" s="24"/>
      <c r="L199" s="24"/>
      <c r="M199" s="24"/>
      <c r="N199" s="25"/>
      <c r="O199" s="24"/>
      <c r="P199" s="25"/>
    </row>
    <row r="200" spans="10:16" x14ac:dyDescent="0.25">
      <c r="J200" s="24"/>
      <c r="K200" s="24"/>
      <c r="L200" s="24"/>
      <c r="M200" s="24"/>
      <c r="N200" s="25"/>
      <c r="O200" s="24"/>
      <c r="P200" s="25"/>
    </row>
    <row r="201" spans="10:16" x14ac:dyDescent="0.25">
      <c r="J201" s="24"/>
      <c r="K201" s="24"/>
      <c r="L201" s="24"/>
      <c r="M201" s="24"/>
      <c r="N201" s="25"/>
      <c r="O201" s="24"/>
      <c r="P201" s="25"/>
    </row>
    <row r="202" spans="10:16" x14ac:dyDescent="0.25">
      <c r="J202" s="24"/>
      <c r="K202" s="24"/>
      <c r="L202" s="24"/>
      <c r="M202" s="24"/>
      <c r="N202" s="25"/>
      <c r="O202" s="24"/>
      <c r="P202" s="25"/>
    </row>
    <row r="203" spans="10:16" x14ac:dyDescent="0.25">
      <c r="J203" s="24"/>
      <c r="K203" s="24"/>
      <c r="L203" s="24"/>
      <c r="M203" s="24"/>
      <c r="N203" s="25"/>
      <c r="O203" s="24"/>
      <c r="P203" s="25"/>
    </row>
    <row r="204" spans="10:16" x14ac:dyDescent="0.25">
      <c r="J204" s="24"/>
      <c r="K204" s="24"/>
      <c r="L204" s="24"/>
      <c r="M204" s="24"/>
      <c r="N204" s="25"/>
      <c r="O204" s="24"/>
      <c r="P204" s="25"/>
    </row>
    <row r="205" spans="10:16" x14ac:dyDescent="0.25">
      <c r="J205" s="24"/>
      <c r="K205" s="24"/>
      <c r="L205" s="24"/>
      <c r="M205" s="24"/>
      <c r="N205" s="25"/>
      <c r="O205" s="24"/>
      <c r="P205" s="25"/>
    </row>
    <row r="206" spans="10:16" x14ac:dyDescent="0.25">
      <c r="J206" s="24"/>
      <c r="K206" s="24"/>
      <c r="L206" s="24"/>
      <c r="M206" s="24"/>
      <c r="N206" s="25"/>
      <c r="O206" s="24"/>
      <c r="P206" s="25"/>
    </row>
    <row r="207" spans="10:16" x14ac:dyDescent="0.25">
      <c r="J207" s="24"/>
      <c r="K207" s="24"/>
      <c r="L207" s="24"/>
      <c r="M207" s="24"/>
      <c r="N207" s="25"/>
      <c r="O207" s="24"/>
      <c r="P207" s="25"/>
    </row>
    <row r="208" spans="10:16" x14ac:dyDescent="0.25">
      <c r="J208" s="24"/>
      <c r="K208" s="24"/>
      <c r="L208" s="24"/>
      <c r="M208" s="24"/>
      <c r="N208" s="25"/>
      <c r="O208" s="24"/>
      <c r="P208" s="25"/>
    </row>
    <row r="209" spans="10:16" x14ac:dyDescent="0.25">
      <c r="J209" s="24"/>
      <c r="K209" s="24"/>
      <c r="L209" s="24"/>
      <c r="M209" s="24"/>
      <c r="N209" s="25"/>
      <c r="O209" s="24"/>
      <c r="P209" s="25"/>
    </row>
    <row r="210" spans="10:16" x14ac:dyDescent="0.25">
      <c r="J210" s="24"/>
      <c r="K210" s="24"/>
      <c r="L210" s="24"/>
      <c r="M210" s="24"/>
      <c r="N210" s="25"/>
      <c r="O210" s="24"/>
      <c r="P210" s="25"/>
    </row>
    <row r="211" spans="10:16" x14ac:dyDescent="0.25">
      <c r="J211" s="24"/>
      <c r="K211" s="24"/>
      <c r="L211" s="24"/>
      <c r="M211" s="24"/>
      <c r="N211" s="25"/>
      <c r="O211" s="24"/>
      <c r="P211" s="25"/>
    </row>
    <row r="212" spans="10:16" x14ac:dyDescent="0.25">
      <c r="J212" s="24"/>
      <c r="K212" s="24"/>
      <c r="L212" s="24"/>
      <c r="M212" s="24"/>
      <c r="N212" s="25"/>
      <c r="O212" s="24"/>
      <c r="P212" s="25"/>
    </row>
    <row r="213" spans="10:16" x14ac:dyDescent="0.25">
      <c r="J213" s="24"/>
      <c r="K213" s="24"/>
      <c r="L213" s="24"/>
      <c r="M213" s="24"/>
      <c r="N213" s="25"/>
      <c r="O213" s="24"/>
      <c r="P213" s="25"/>
    </row>
    <row r="214" spans="10:16" x14ac:dyDescent="0.25">
      <c r="J214" s="24"/>
      <c r="K214" s="24"/>
      <c r="L214" s="24"/>
      <c r="M214" s="24"/>
      <c r="N214" s="25"/>
      <c r="O214" s="24"/>
      <c r="P214" s="25"/>
    </row>
    <row r="215" spans="10:16" x14ac:dyDescent="0.25">
      <c r="J215" s="24"/>
      <c r="K215" s="24"/>
      <c r="L215" s="24"/>
      <c r="M215" s="24"/>
      <c r="N215" s="25"/>
      <c r="O215" s="24"/>
      <c r="P215" s="25"/>
    </row>
    <row r="216" spans="10:16" x14ac:dyDescent="0.25">
      <c r="J216" s="24"/>
      <c r="K216" s="24"/>
      <c r="L216" s="24"/>
      <c r="M216" s="24"/>
      <c r="N216" s="25"/>
      <c r="O216" s="24"/>
      <c r="P216" s="25"/>
    </row>
    <row r="217" spans="10:16" x14ac:dyDescent="0.25">
      <c r="J217" s="24"/>
      <c r="K217" s="24"/>
      <c r="L217" s="24"/>
      <c r="M217" s="24"/>
      <c r="N217" s="25"/>
      <c r="O217" s="24"/>
      <c r="P217" s="25"/>
    </row>
    <row r="218" spans="10:16" x14ac:dyDescent="0.25">
      <c r="J218" s="24"/>
      <c r="K218" s="24"/>
      <c r="L218" s="24"/>
      <c r="M218" s="24"/>
      <c r="N218" s="25"/>
      <c r="O218" s="24"/>
      <c r="P218" s="25"/>
    </row>
    <row r="219" spans="10:16" x14ac:dyDescent="0.25">
      <c r="J219" s="24"/>
      <c r="K219" s="24"/>
      <c r="L219" s="24"/>
      <c r="M219" s="24"/>
      <c r="N219" s="25"/>
      <c r="O219" s="24"/>
      <c r="P219" s="25"/>
    </row>
    <row r="220" spans="10:16" x14ac:dyDescent="0.25">
      <c r="J220" s="24"/>
      <c r="K220" s="24"/>
      <c r="L220" s="24"/>
      <c r="M220" s="24"/>
      <c r="N220" s="25"/>
      <c r="O220" s="24"/>
      <c r="P220" s="25"/>
    </row>
    <row r="221" spans="10:16" x14ac:dyDescent="0.25">
      <c r="J221" s="24"/>
      <c r="K221" s="24"/>
      <c r="L221" s="24"/>
      <c r="M221" s="24"/>
      <c r="N221" s="25"/>
      <c r="O221" s="24"/>
      <c r="P221" s="25"/>
    </row>
    <row r="222" spans="10:16" x14ac:dyDescent="0.25">
      <c r="J222" s="24"/>
      <c r="K222" s="24"/>
      <c r="L222" s="24"/>
      <c r="M222" s="24"/>
      <c r="N222" s="25"/>
      <c r="O222" s="24"/>
      <c r="P222" s="25"/>
    </row>
    <row r="223" spans="10:16" x14ac:dyDescent="0.25">
      <c r="J223" s="24"/>
      <c r="K223" s="24"/>
      <c r="L223" s="24"/>
      <c r="M223" s="24"/>
      <c r="N223" s="25"/>
      <c r="O223" s="24"/>
      <c r="P223" s="25"/>
    </row>
    <row r="224" spans="10:16" x14ac:dyDescent="0.25">
      <c r="J224" s="24"/>
      <c r="K224" s="24"/>
      <c r="L224" s="24"/>
      <c r="M224" s="24"/>
      <c r="N224" s="25"/>
      <c r="O224" s="24"/>
      <c r="P224" s="25"/>
    </row>
    <row r="225" spans="10:16" x14ac:dyDescent="0.25">
      <c r="J225" s="24"/>
      <c r="K225" s="24"/>
      <c r="L225" s="24"/>
      <c r="M225" s="24"/>
      <c r="N225" s="25"/>
      <c r="O225" s="24"/>
      <c r="P225" s="25"/>
    </row>
    <row r="226" spans="10:16" x14ac:dyDescent="0.25">
      <c r="J226" s="24"/>
      <c r="K226" s="24"/>
      <c r="L226" s="24"/>
      <c r="M226" s="24"/>
      <c r="N226" s="25"/>
      <c r="O226" s="24"/>
      <c r="P226" s="25"/>
    </row>
    <row r="227" spans="10:16" x14ac:dyDescent="0.25">
      <c r="J227" s="24"/>
      <c r="K227" s="24"/>
      <c r="L227" s="24"/>
      <c r="M227" s="24"/>
      <c r="N227" s="25"/>
      <c r="O227" s="24"/>
      <c r="P227" s="25"/>
    </row>
    <row r="228" spans="10:16" x14ac:dyDescent="0.25">
      <c r="J228" s="24"/>
      <c r="K228" s="24"/>
      <c r="L228" s="24"/>
      <c r="M228" s="24"/>
      <c r="N228" s="25"/>
      <c r="O228" s="24"/>
      <c r="P228" s="25"/>
    </row>
    <row r="229" spans="10:16" x14ac:dyDescent="0.25">
      <c r="J229" s="24"/>
      <c r="K229" s="24"/>
      <c r="L229" s="24"/>
      <c r="M229" s="24"/>
      <c r="N229" s="25"/>
      <c r="O229" s="24"/>
      <c r="P229" s="25"/>
    </row>
    <row r="230" spans="10:16" x14ac:dyDescent="0.25">
      <c r="J230" s="24"/>
      <c r="K230" s="24"/>
      <c r="L230" s="24"/>
      <c r="M230" s="24"/>
      <c r="N230" s="25"/>
      <c r="O230" s="24"/>
      <c r="P230" s="25"/>
    </row>
  </sheetData>
  <mergeCells count="88">
    <mergeCell ref="B7:B9"/>
    <mergeCell ref="N7:N9"/>
    <mergeCell ref="O7:O9"/>
    <mergeCell ref="P7:P9"/>
    <mergeCell ref="B3:B4"/>
    <mergeCell ref="C3:I3"/>
    <mergeCell ref="J3:N3"/>
    <mergeCell ref="O3:O4"/>
    <mergeCell ref="P3:P4"/>
    <mergeCell ref="B10:B13"/>
    <mergeCell ref="N10:N13"/>
    <mergeCell ref="O10:O13"/>
    <mergeCell ref="P10:P13"/>
    <mergeCell ref="B14:B16"/>
    <mergeCell ref="N14:N16"/>
    <mergeCell ref="O14:O16"/>
    <mergeCell ref="P14:P16"/>
    <mergeCell ref="B20:B21"/>
    <mergeCell ref="N20:N21"/>
    <mergeCell ref="O20:O21"/>
    <mergeCell ref="P20:P21"/>
    <mergeCell ref="B22:B24"/>
    <mergeCell ref="N22:N24"/>
    <mergeCell ref="O22:O24"/>
    <mergeCell ref="P22:P24"/>
    <mergeCell ref="B29:B30"/>
    <mergeCell ref="N29:N30"/>
    <mergeCell ref="O29:O30"/>
    <mergeCell ref="P29:P30"/>
    <mergeCell ref="B36:B38"/>
    <mergeCell ref="N36:N38"/>
    <mergeCell ref="O36:O38"/>
    <mergeCell ref="P36:P38"/>
    <mergeCell ref="B39:B42"/>
    <mergeCell ref="N39:N42"/>
    <mergeCell ref="O39:O42"/>
    <mergeCell ref="P39:P42"/>
    <mergeCell ref="B43:B45"/>
    <mergeCell ref="N43:N45"/>
    <mergeCell ref="O43:O45"/>
    <mergeCell ref="P43:P45"/>
    <mergeCell ref="B49:B50"/>
    <mergeCell ref="N49:N50"/>
    <mergeCell ref="O49:O50"/>
    <mergeCell ref="P49:P50"/>
    <mergeCell ref="B51:B53"/>
    <mergeCell ref="N51:N53"/>
    <mergeCell ref="O51:O53"/>
    <mergeCell ref="P51:P53"/>
    <mergeCell ref="B90:B92"/>
    <mergeCell ref="B58:B59"/>
    <mergeCell ref="N58:N59"/>
    <mergeCell ref="O58:O59"/>
    <mergeCell ref="P58:P59"/>
    <mergeCell ref="B65:B66"/>
    <mergeCell ref="C65:I65"/>
    <mergeCell ref="J65:N65"/>
    <mergeCell ref="O65:O66"/>
    <mergeCell ref="P65:P66"/>
    <mergeCell ref="B86:B87"/>
    <mergeCell ref="C86:I86"/>
    <mergeCell ref="J86:N86"/>
    <mergeCell ref="O86:O87"/>
    <mergeCell ref="P86:P87"/>
    <mergeCell ref="B69:B70"/>
    <mergeCell ref="N69:N70"/>
    <mergeCell ref="O69:O70"/>
    <mergeCell ref="P69:P70"/>
    <mergeCell ref="B72:B73"/>
    <mergeCell ref="N72:N73"/>
    <mergeCell ref="O72:O73"/>
    <mergeCell ref="P72:P73"/>
    <mergeCell ref="N90:N92"/>
    <mergeCell ref="B104:B107"/>
    <mergeCell ref="N104:N107"/>
    <mergeCell ref="O104:O107"/>
    <mergeCell ref="P104:P107"/>
    <mergeCell ref="B95:B98"/>
    <mergeCell ref="N95:N98"/>
    <mergeCell ref="O95:O98"/>
    <mergeCell ref="P95:P98"/>
    <mergeCell ref="B102:B103"/>
    <mergeCell ref="C102:I102"/>
    <mergeCell ref="J102:N102"/>
    <mergeCell ref="O102:O103"/>
    <mergeCell ref="P102:P103"/>
    <mergeCell ref="O90:O92"/>
    <mergeCell ref="P90:P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F8CA-28B3-4421-8453-AA25B442773B}">
  <dimension ref="B1:S230"/>
  <sheetViews>
    <sheetView zoomScale="80" zoomScaleNormal="80" workbookViewId="0">
      <selection activeCell="E49" sqref="E49"/>
    </sheetView>
  </sheetViews>
  <sheetFormatPr defaultColWidth="8.5703125" defaultRowHeight="15" x14ac:dyDescent="0.25"/>
  <cols>
    <col min="1" max="1" width="2.5703125" style="3" customWidth="1"/>
    <col min="2" max="2" width="44" style="3" customWidth="1"/>
    <col min="3" max="3" width="56.140625" style="22" bestFit="1" customWidth="1"/>
    <col min="4" max="6" width="14.42578125" style="22" customWidth="1"/>
    <col min="7" max="7" width="14.5703125" style="22" customWidth="1"/>
    <col min="8" max="8" width="16.140625" style="23" customWidth="1"/>
    <col min="9" max="9" width="18.5703125" style="23" customWidth="1"/>
    <col min="10" max="10" width="15" style="22" customWidth="1"/>
    <col min="11" max="11" width="15.42578125" style="22" customWidth="1"/>
    <col min="12" max="12" width="15.5703125" style="22" customWidth="1"/>
    <col min="13" max="13" width="15.5703125" style="227" customWidth="1"/>
    <col min="14" max="14" width="19.5703125" style="37" customWidth="1"/>
    <col min="15" max="15" width="17.42578125" style="22" customWidth="1"/>
    <col min="16" max="16" width="13.5703125" style="37" customWidth="1"/>
    <col min="17" max="16384" width="8.5703125" style="3"/>
  </cols>
  <sheetData>
    <row r="1" spans="2:16" ht="21.75" thickBot="1" x14ac:dyDescent="0.3">
      <c r="B1" s="201" t="str">
        <f>"Detailed budget for "&amp;'Total Budget'!C10+2&amp;""</f>
        <v>Detailed budget for 2025</v>
      </c>
    </row>
    <row r="2" spans="2:16" ht="15.75" thickBot="1" x14ac:dyDescent="0.3">
      <c r="J2" s="24"/>
      <c r="K2" s="24"/>
      <c r="L2" s="24"/>
      <c r="M2" s="24"/>
      <c r="N2" s="25"/>
      <c r="O2" s="24"/>
      <c r="P2" s="25"/>
    </row>
    <row r="3" spans="2:16" s="4" customFormat="1" ht="29.85" customHeight="1" thickBot="1" x14ac:dyDescent="0.3">
      <c r="B3" s="509" t="s">
        <v>63</v>
      </c>
      <c r="C3" s="491" t="s">
        <v>118</v>
      </c>
      <c r="D3" s="492"/>
      <c r="E3" s="492"/>
      <c r="F3" s="492"/>
      <c r="G3" s="492"/>
      <c r="H3" s="492"/>
      <c r="I3" s="493"/>
      <c r="J3" s="511" t="s">
        <v>119</v>
      </c>
      <c r="K3" s="511"/>
      <c r="L3" s="511"/>
      <c r="M3" s="511"/>
      <c r="N3" s="511"/>
      <c r="O3" s="507" t="s">
        <v>123</v>
      </c>
      <c r="P3" s="505" t="s">
        <v>115</v>
      </c>
    </row>
    <row r="4" spans="2:16" s="4" customFormat="1" ht="45.75" thickBot="1" x14ac:dyDescent="0.3">
      <c r="B4" s="510"/>
      <c r="C4" s="18" t="s">
        <v>60</v>
      </c>
      <c r="D4" s="19" t="s">
        <v>108</v>
      </c>
      <c r="E4" s="19" t="s">
        <v>180</v>
      </c>
      <c r="F4" s="15" t="s">
        <v>116</v>
      </c>
      <c r="G4" s="19" t="s">
        <v>117</v>
      </c>
      <c r="H4" s="35" t="s">
        <v>111</v>
      </c>
      <c r="I4" s="16" t="s">
        <v>112</v>
      </c>
      <c r="J4" s="20" t="s">
        <v>109</v>
      </c>
      <c r="K4" s="21" t="s">
        <v>19</v>
      </c>
      <c r="L4" s="21" t="s">
        <v>110</v>
      </c>
      <c r="M4" s="21" t="s">
        <v>181</v>
      </c>
      <c r="N4" s="17" t="s">
        <v>113</v>
      </c>
      <c r="O4" s="508"/>
      <c r="P4" s="506"/>
    </row>
    <row r="5" spans="2:16" s="39" customFormat="1" ht="21" customHeight="1" thickBot="1" x14ac:dyDescent="0.3">
      <c r="B5" s="10" t="s">
        <v>62</v>
      </c>
      <c r="C5" s="127"/>
      <c r="D5" s="42"/>
      <c r="E5" s="40">
        <f>E6+E19+E28</f>
        <v>0</v>
      </c>
      <c r="F5" s="40">
        <f t="shared" ref="F5:O5" si="0">F6+F19+F28</f>
        <v>0</v>
      </c>
      <c r="G5" s="40">
        <f t="shared" si="0"/>
        <v>0</v>
      </c>
      <c r="H5" s="300">
        <f t="shared" si="0"/>
        <v>0</v>
      </c>
      <c r="I5" s="281">
        <f t="shared" si="0"/>
        <v>0</v>
      </c>
      <c r="J5" s="330">
        <f t="shared" si="0"/>
        <v>0</v>
      </c>
      <c r="K5" s="283">
        <f t="shared" si="0"/>
        <v>0</v>
      </c>
      <c r="L5" s="283">
        <f t="shared" si="0"/>
        <v>0</v>
      </c>
      <c r="M5" s="283">
        <f t="shared" si="0"/>
        <v>0</v>
      </c>
      <c r="N5" s="300">
        <f t="shared" si="0"/>
        <v>0</v>
      </c>
      <c r="O5" s="285">
        <f t="shared" si="0"/>
        <v>0</v>
      </c>
      <c r="P5" s="285">
        <f>P6+P19+P28</f>
        <v>0</v>
      </c>
    </row>
    <row r="6" spans="2:16" s="38" customFormat="1" ht="15.75" thickBot="1" x14ac:dyDescent="0.3">
      <c r="B6" s="54" t="s">
        <v>21</v>
      </c>
      <c r="C6" s="126"/>
      <c r="D6" s="57"/>
      <c r="E6" s="55">
        <f>SUM(E7:E18)</f>
        <v>0</v>
      </c>
      <c r="F6" s="56">
        <f t="shared" ref="F6:O6" si="1">SUM(F7:F18)</f>
        <v>0</v>
      </c>
      <c r="G6" s="55">
        <f t="shared" si="1"/>
        <v>0</v>
      </c>
      <c r="H6" s="331">
        <f t="shared" si="1"/>
        <v>0</v>
      </c>
      <c r="I6" s="332">
        <f t="shared" si="1"/>
        <v>0</v>
      </c>
      <c r="J6" s="333">
        <f t="shared" si="1"/>
        <v>0</v>
      </c>
      <c r="K6" s="334">
        <f t="shared" si="1"/>
        <v>0</v>
      </c>
      <c r="L6" s="334">
        <f t="shared" si="1"/>
        <v>0</v>
      </c>
      <c r="M6" s="334">
        <f t="shared" si="1"/>
        <v>0</v>
      </c>
      <c r="N6" s="332">
        <f t="shared" si="1"/>
        <v>0</v>
      </c>
      <c r="O6" s="335">
        <f t="shared" si="1"/>
        <v>0</v>
      </c>
      <c r="P6" s="335">
        <f>SUM(P7:P18)</f>
        <v>0</v>
      </c>
    </row>
    <row r="7" spans="2:16" x14ac:dyDescent="0.25">
      <c r="B7" s="512" t="s">
        <v>22</v>
      </c>
      <c r="C7" s="417" t="s">
        <v>186</v>
      </c>
      <c r="D7" s="242">
        <f>_xlfn.XLOOKUP(C7,'Fee rates and unit costs'!$B$5:$B$17,'Fee rates and unit costs'!$G$5:$G$17,0,0)</f>
        <v>0</v>
      </c>
      <c r="E7" s="99"/>
      <c r="F7" s="135">
        <f t="shared" ref="F7:F18" si="2">E7*D7</f>
        <v>0</v>
      </c>
      <c r="G7" s="105"/>
      <c r="H7" s="303">
        <f>D7*G7</f>
        <v>0</v>
      </c>
      <c r="I7" s="304">
        <f t="shared" ref="I7:I18" si="3">F7+H7</f>
        <v>0</v>
      </c>
      <c r="J7" s="336"/>
      <c r="K7" s="337"/>
      <c r="L7" s="337"/>
      <c r="M7" s="337"/>
      <c r="N7" s="497">
        <f>SUM(J7:M9)</f>
        <v>0</v>
      </c>
      <c r="O7" s="503"/>
      <c r="P7" s="500">
        <f>+F7+H7+N7+O7</f>
        <v>0</v>
      </c>
    </row>
    <row r="8" spans="2:16" x14ac:dyDescent="0.25">
      <c r="B8" s="513"/>
      <c r="C8" s="418" t="s">
        <v>186</v>
      </c>
      <c r="D8" s="243">
        <f>_xlfn.XLOOKUP(C8,'Fee rates and unit costs'!$B$5:$B$17,'Fee rates and unit costs'!$G$5:$G$17,0,0)</f>
        <v>0</v>
      </c>
      <c r="E8" s="100"/>
      <c r="F8" s="120">
        <f t="shared" si="2"/>
        <v>0</v>
      </c>
      <c r="G8" s="106"/>
      <c r="H8" s="254">
        <f t="shared" ref="H8:H27" si="4">D8*G8</f>
        <v>0</v>
      </c>
      <c r="I8" s="255">
        <f t="shared" si="3"/>
        <v>0</v>
      </c>
      <c r="J8" s="338"/>
      <c r="K8" s="339"/>
      <c r="L8" s="339"/>
      <c r="M8" s="339"/>
      <c r="N8" s="498"/>
      <c r="O8" s="503"/>
      <c r="P8" s="500"/>
    </row>
    <row r="9" spans="2:16" x14ac:dyDescent="0.25">
      <c r="B9" s="514"/>
      <c r="C9" s="423" t="s">
        <v>186</v>
      </c>
      <c r="D9" s="244">
        <f>_xlfn.XLOOKUP(C9,'Fee rates and unit costs'!$B$5:$B$17,'Fee rates and unit costs'!$G$5:$G$17,0,0)</f>
        <v>0</v>
      </c>
      <c r="E9" s="101"/>
      <c r="F9" s="136">
        <f t="shared" si="2"/>
        <v>0</v>
      </c>
      <c r="G9" s="107"/>
      <c r="H9" s="340">
        <f t="shared" si="4"/>
        <v>0</v>
      </c>
      <c r="I9" s="341">
        <f t="shared" si="3"/>
        <v>0</v>
      </c>
      <c r="J9" s="342"/>
      <c r="K9" s="343"/>
      <c r="L9" s="343"/>
      <c r="M9" s="343"/>
      <c r="N9" s="498"/>
      <c r="O9" s="504"/>
      <c r="P9" s="501"/>
    </row>
    <row r="10" spans="2:16" x14ac:dyDescent="0.25">
      <c r="B10" s="515" t="s">
        <v>23</v>
      </c>
      <c r="C10" s="420" t="s">
        <v>186</v>
      </c>
      <c r="D10" s="245">
        <f>_xlfn.XLOOKUP(C10,'Fee rates and unit costs'!$B$5:$B$17,'Fee rates and unit costs'!$G$5:$G$17,0,0)</f>
        <v>0</v>
      </c>
      <c r="E10" s="102"/>
      <c r="F10" s="122">
        <f t="shared" si="2"/>
        <v>0</v>
      </c>
      <c r="G10" s="108"/>
      <c r="H10" s="261">
        <f t="shared" si="4"/>
        <v>0</v>
      </c>
      <c r="I10" s="262">
        <f t="shared" si="3"/>
        <v>0</v>
      </c>
      <c r="J10" s="344"/>
      <c r="K10" s="345"/>
      <c r="L10" s="345"/>
      <c r="M10" s="345"/>
      <c r="N10" s="498">
        <f>+J10+J11+J12+J13+K10+K11+K12+K13+L10+L11+L12+L13+M10+M11+M12+M13</f>
        <v>0</v>
      </c>
      <c r="O10" s="502"/>
      <c r="P10" s="499">
        <f>+F10+H10+N10+O10</f>
        <v>0</v>
      </c>
    </row>
    <row r="11" spans="2:16" x14ac:dyDescent="0.25">
      <c r="B11" s="513"/>
      <c r="C11" s="418" t="s">
        <v>186</v>
      </c>
      <c r="D11" s="243">
        <f>_xlfn.XLOOKUP(C11,'Fee rates and unit costs'!$B$5:$B$17,'Fee rates and unit costs'!$G$5:$G$17,0,0)</f>
        <v>0</v>
      </c>
      <c r="E11" s="100"/>
      <c r="F11" s="120">
        <f t="shared" si="2"/>
        <v>0</v>
      </c>
      <c r="G11" s="109"/>
      <c r="H11" s="254">
        <f t="shared" si="4"/>
        <v>0</v>
      </c>
      <c r="I11" s="255">
        <f t="shared" si="3"/>
        <v>0</v>
      </c>
      <c r="J11" s="338"/>
      <c r="K11" s="339"/>
      <c r="L11" s="339"/>
      <c r="M11" s="339"/>
      <c r="N11" s="498"/>
      <c r="O11" s="503"/>
      <c r="P11" s="500"/>
    </row>
    <row r="12" spans="2:16" x14ac:dyDescent="0.25">
      <c r="B12" s="513"/>
      <c r="C12" s="418" t="s">
        <v>186</v>
      </c>
      <c r="D12" s="243">
        <f>_xlfn.XLOOKUP(C12,'Fee rates and unit costs'!$B$5:$B$17,'Fee rates and unit costs'!$G$5:$G$17,0,0)</f>
        <v>0</v>
      </c>
      <c r="E12" s="100"/>
      <c r="F12" s="120">
        <f t="shared" si="2"/>
        <v>0</v>
      </c>
      <c r="G12" s="109"/>
      <c r="H12" s="254">
        <f t="shared" si="4"/>
        <v>0</v>
      </c>
      <c r="I12" s="255">
        <f t="shared" si="3"/>
        <v>0</v>
      </c>
      <c r="J12" s="338"/>
      <c r="K12" s="339"/>
      <c r="L12" s="339"/>
      <c r="M12" s="339"/>
      <c r="N12" s="498"/>
      <c r="O12" s="503"/>
      <c r="P12" s="500"/>
    </row>
    <row r="13" spans="2:16" x14ac:dyDescent="0.25">
      <c r="B13" s="514"/>
      <c r="C13" s="423" t="s">
        <v>186</v>
      </c>
      <c r="D13" s="244">
        <f>_xlfn.XLOOKUP(C13,'Fee rates and unit costs'!$B$5:$B$17,'Fee rates and unit costs'!$G$5:$G$17,0,0)</f>
        <v>0</v>
      </c>
      <c r="E13" s="101"/>
      <c r="F13" s="136">
        <f t="shared" si="2"/>
        <v>0</v>
      </c>
      <c r="G13" s="101"/>
      <c r="H13" s="340">
        <f t="shared" si="4"/>
        <v>0</v>
      </c>
      <c r="I13" s="341">
        <f t="shared" si="3"/>
        <v>0</v>
      </c>
      <c r="J13" s="342"/>
      <c r="K13" s="343"/>
      <c r="L13" s="343"/>
      <c r="M13" s="343"/>
      <c r="N13" s="498"/>
      <c r="O13" s="504"/>
      <c r="P13" s="501"/>
    </row>
    <row r="14" spans="2:16" x14ac:dyDescent="0.25">
      <c r="B14" s="515" t="s">
        <v>24</v>
      </c>
      <c r="C14" s="420" t="s">
        <v>186</v>
      </c>
      <c r="D14" s="245">
        <f>_xlfn.XLOOKUP(C14,'Fee rates and unit costs'!$B$5:$B$17,'Fee rates and unit costs'!$G$5:$G$17,0,0)</f>
        <v>0</v>
      </c>
      <c r="E14" s="102"/>
      <c r="F14" s="122">
        <f t="shared" si="2"/>
        <v>0</v>
      </c>
      <c r="G14" s="102"/>
      <c r="H14" s="261">
        <f t="shared" si="4"/>
        <v>0</v>
      </c>
      <c r="I14" s="262">
        <f t="shared" si="3"/>
        <v>0</v>
      </c>
      <c r="J14" s="344"/>
      <c r="K14" s="345"/>
      <c r="L14" s="345"/>
      <c r="M14" s="345"/>
      <c r="N14" s="498">
        <f>+J14+J15+J16+K14+K15+K16+L14+L15+L16+M14+M15+M16</f>
        <v>0</v>
      </c>
      <c r="O14" s="502"/>
      <c r="P14" s="499">
        <f>+F14+H14+N14+O14</f>
        <v>0</v>
      </c>
    </row>
    <row r="15" spans="2:16" x14ac:dyDescent="0.25">
      <c r="B15" s="513"/>
      <c r="C15" s="418" t="s">
        <v>186</v>
      </c>
      <c r="D15" s="243">
        <f>_xlfn.XLOOKUP(C15,'Fee rates and unit costs'!$B$5:$B$17,'Fee rates and unit costs'!$G$5:$G$17,0,0)</f>
        <v>0</v>
      </c>
      <c r="E15" s="100"/>
      <c r="F15" s="120">
        <f t="shared" si="2"/>
        <v>0</v>
      </c>
      <c r="G15" s="100"/>
      <c r="H15" s="254">
        <f t="shared" si="4"/>
        <v>0</v>
      </c>
      <c r="I15" s="255">
        <f t="shared" si="3"/>
        <v>0</v>
      </c>
      <c r="J15" s="338"/>
      <c r="K15" s="339"/>
      <c r="L15" s="339"/>
      <c r="M15" s="339"/>
      <c r="N15" s="498"/>
      <c r="O15" s="503"/>
      <c r="P15" s="500"/>
    </row>
    <row r="16" spans="2:16" x14ac:dyDescent="0.25">
      <c r="B16" s="514"/>
      <c r="C16" s="418" t="s">
        <v>186</v>
      </c>
      <c r="D16" s="243">
        <f>_xlfn.XLOOKUP(C16,'Fee rates and unit costs'!$B$5:$B$17,'Fee rates and unit costs'!$G$5:$G$17,0,0)</f>
        <v>0</v>
      </c>
      <c r="E16" s="100"/>
      <c r="F16" s="120">
        <f t="shared" si="2"/>
        <v>0</v>
      </c>
      <c r="G16" s="100"/>
      <c r="H16" s="254">
        <f t="shared" si="4"/>
        <v>0</v>
      </c>
      <c r="I16" s="255">
        <f t="shared" si="3"/>
        <v>0</v>
      </c>
      <c r="J16" s="338"/>
      <c r="K16" s="339"/>
      <c r="L16" s="339"/>
      <c r="M16" s="339"/>
      <c r="N16" s="517"/>
      <c r="O16" s="503"/>
      <c r="P16" s="500"/>
    </row>
    <row r="17" spans="2:18" x14ac:dyDescent="0.25">
      <c r="B17" s="97" t="s">
        <v>103</v>
      </c>
      <c r="C17" s="419" t="s">
        <v>186</v>
      </c>
      <c r="D17" s="246">
        <f>_xlfn.XLOOKUP(C17,'Fee rates and unit costs'!$B$5:$B$17,'Fee rates and unit costs'!$G$5:$G$17,0,0)</f>
        <v>0</v>
      </c>
      <c r="E17" s="103"/>
      <c r="F17" s="137">
        <f t="shared" si="2"/>
        <v>0</v>
      </c>
      <c r="G17" s="103"/>
      <c r="H17" s="310">
        <f t="shared" si="4"/>
        <v>0</v>
      </c>
      <c r="I17" s="311">
        <f t="shared" si="3"/>
        <v>0</v>
      </c>
      <c r="J17" s="346"/>
      <c r="K17" s="347"/>
      <c r="L17" s="347"/>
      <c r="M17" s="347"/>
      <c r="N17" s="348">
        <f>+M17+L17+K17+J17</f>
        <v>0</v>
      </c>
      <c r="O17" s="349"/>
      <c r="P17" s="350">
        <f>+F17+H17+N17+O17</f>
        <v>0</v>
      </c>
    </row>
    <row r="18" spans="2:18" ht="15.75" thickBot="1" x14ac:dyDescent="0.3">
      <c r="B18" s="98" t="s">
        <v>176</v>
      </c>
      <c r="C18" s="425" t="s">
        <v>186</v>
      </c>
      <c r="D18" s="247">
        <f>_xlfn.XLOOKUP(C18,'Fee rates and unit costs'!$B$5:$B$17,'Fee rates and unit costs'!$G$5:$G$17,0,0)</f>
        <v>0</v>
      </c>
      <c r="E18" s="104"/>
      <c r="F18" s="138">
        <f t="shared" si="2"/>
        <v>0</v>
      </c>
      <c r="G18" s="110"/>
      <c r="H18" s="351">
        <f t="shared" si="4"/>
        <v>0</v>
      </c>
      <c r="I18" s="352">
        <f t="shared" si="3"/>
        <v>0</v>
      </c>
      <c r="J18" s="353"/>
      <c r="K18" s="354"/>
      <c r="L18" s="354"/>
      <c r="M18" s="354"/>
      <c r="N18" s="355">
        <f>+M18+L18+K18+J18</f>
        <v>0</v>
      </c>
      <c r="O18" s="356"/>
      <c r="P18" s="357">
        <f>+F18+H18+N18+O18</f>
        <v>0</v>
      </c>
    </row>
    <row r="19" spans="2:18" s="38" customFormat="1" ht="15.75" thickBot="1" x14ac:dyDescent="0.3">
      <c r="B19" s="54" t="s">
        <v>25</v>
      </c>
      <c r="C19" s="431"/>
      <c r="D19" s="248"/>
      <c r="E19" s="55">
        <f>SUM(E20:E27)</f>
        <v>0</v>
      </c>
      <c r="F19" s="58">
        <f>SUM(F7:F18)</f>
        <v>0</v>
      </c>
      <c r="G19" s="59">
        <f>SUM(G20:G27)</f>
        <v>0</v>
      </c>
      <c r="H19" s="331">
        <f>SUM(H20:H27)</f>
        <v>0</v>
      </c>
      <c r="I19" s="332">
        <f>SUM(I20:I27)</f>
        <v>0</v>
      </c>
      <c r="J19" s="358">
        <f t="shared" ref="J19:O19" si="5">SUM(J20:J27)</f>
        <v>0</v>
      </c>
      <c r="K19" s="359">
        <f t="shared" si="5"/>
        <v>0</v>
      </c>
      <c r="L19" s="359">
        <f t="shared" si="5"/>
        <v>0</v>
      </c>
      <c r="M19" s="359">
        <f t="shared" si="5"/>
        <v>0</v>
      </c>
      <c r="N19" s="332">
        <f t="shared" si="5"/>
        <v>0</v>
      </c>
      <c r="O19" s="360">
        <f t="shared" si="5"/>
        <v>0</v>
      </c>
      <c r="P19" s="360">
        <f>SUM(P20:P27)</f>
        <v>0</v>
      </c>
    </row>
    <row r="20" spans="2:18" x14ac:dyDescent="0.25">
      <c r="B20" s="512" t="s">
        <v>26</v>
      </c>
      <c r="C20" s="417" t="s">
        <v>186</v>
      </c>
      <c r="D20" s="242">
        <f>_xlfn.XLOOKUP(C20,'Fee rates and unit costs'!$B$5:$B$17,'Fee rates and unit costs'!$G$5:$G$17,0,0)</f>
        <v>0</v>
      </c>
      <c r="E20" s="99"/>
      <c r="F20" s="135">
        <f t="shared" ref="F20:F27" si="6">E20*D20</f>
        <v>0</v>
      </c>
      <c r="G20" s="99"/>
      <c r="H20" s="303">
        <f t="shared" si="4"/>
        <v>0</v>
      </c>
      <c r="I20" s="304">
        <f t="shared" ref="I20:I27" si="7">F20+H20</f>
        <v>0</v>
      </c>
      <c r="J20" s="336"/>
      <c r="K20" s="337"/>
      <c r="L20" s="337"/>
      <c r="M20" s="337"/>
      <c r="N20" s="518">
        <f>SUM(J20:M21)</f>
        <v>0</v>
      </c>
      <c r="O20" s="519"/>
      <c r="P20" s="500">
        <f>++F20+O20+N20+H20</f>
        <v>0</v>
      </c>
    </row>
    <row r="21" spans="2:18" x14ac:dyDescent="0.25">
      <c r="B21" s="514"/>
      <c r="C21" s="423" t="s">
        <v>186</v>
      </c>
      <c r="D21" s="244">
        <f>_xlfn.XLOOKUP(C21,'Fee rates and unit costs'!$B$5:$B$17,'Fee rates and unit costs'!$G$5:$G$17,0,0)</f>
        <v>0</v>
      </c>
      <c r="E21" s="101"/>
      <c r="F21" s="136">
        <f t="shared" si="6"/>
        <v>0</v>
      </c>
      <c r="G21" s="101"/>
      <c r="H21" s="340">
        <f t="shared" si="4"/>
        <v>0</v>
      </c>
      <c r="I21" s="341">
        <f t="shared" si="7"/>
        <v>0</v>
      </c>
      <c r="J21" s="342"/>
      <c r="K21" s="343"/>
      <c r="L21" s="343"/>
      <c r="M21" s="343"/>
      <c r="N21" s="516"/>
      <c r="O21" s="504"/>
      <c r="P21" s="501"/>
    </row>
    <row r="22" spans="2:18" x14ac:dyDescent="0.25">
      <c r="B22" s="515" t="s">
        <v>27</v>
      </c>
      <c r="C22" s="418" t="s">
        <v>186</v>
      </c>
      <c r="D22" s="243">
        <f>_xlfn.XLOOKUP(C22,'Fee rates and unit costs'!$B$5:$B$17,'Fee rates and unit costs'!$G$5:$G$17,0,0)</f>
        <v>0</v>
      </c>
      <c r="E22" s="100"/>
      <c r="F22" s="120">
        <f t="shared" si="6"/>
        <v>0</v>
      </c>
      <c r="G22" s="100"/>
      <c r="H22" s="254">
        <f t="shared" si="4"/>
        <v>0</v>
      </c>
      <c r="I22" s="255">
        <f t="shared" si="7"/>
        <v>0</v>
      </c>
      <c r="J22" s="338"/>
      <c r="K22" s="339"/>
      <c r="L22" s="339"/>
      <c r="M22" s="339"/>
      <c r="N22" s="516">
        <f>SUM(J22:M24)</f>
        <v>0</v>
      </c>
      <c r="O22" s="502"/>
      <c r="P22" s="499">
        <f>+F22+H22+N22+O22</f>
        <v>0</v>
      </c>
    </row>
    <row r="23" spans="2:18" x14ac:dyDescent="0.25">
      <c r="B23" s="513"/>
      <c r="C23" s="418" t="s">
        <v>186</v>
      </c>
      <c r="D23" s="243">
        <f>_xlfn.XLOOKUP(C23,'Fee rates and unit costs'!$B$5:$B$17,'Fee rates and unit costs'!$G$5:$G$17,0,0)</f>
        <v>0</v>
      </c>
      <c r="E23" s="100"/>
      <c r="F23" s="120">
        <f t="shared" si="6"/>
        <v>0</v>
      </c>
      <c r="G23" s="100"/>
      <c r="H23" s="254">
        <f t="shared" si="4"/>
        <v>0</v>
      </c>
      <c r="I23" s="255">
        <f t="shared" si="7"/>
        <v>0</v>
      </c>
      <c r="J23" s="338"/>
      <c r="K23" s="339"/>
      <c r="L23" s="339"/>
      <c r="M23" s="339"/>
      <c r="N23" s="516"/>
      <c r="O23" s="503"/>
      <c r="P23" s="500"/>
    </row>
    <row r="24" spans="2:18" x14ac:dyDescent="0.25">
      <c r="B24" s="514"/>
      <c r="C24" s="418" t="s">
        <v>186</v>
      </c>
      <c r="D24" s="243">
        <f>_xlfn.XLOOKUP(C24,'Fee rates and unit costs'!$B$5:$B$17,'Fee rates and unit costs'!$G$5:$G$17,0,0)</f>
        <v>0</v>
      </c>
      <c r="E24" s="100"/>
      <c r="F24" s="120">
        <f t="shared" si="6"/>
        <v>0</v>
      </c>
      <c r="G24" s="100"/>
      <c r="H24" s="254">
        <f t="shared" si="4"/>
        <v>0</v>
      </c>
      <c r="I24" s="255">
        <f t="shared" si="7"/>
        <v>0</v>
      </c>
      <c r="J24" s="342"/>
      <c r="K24" s="343"/>
      <c r="L24" s="343"/>
      <c r="M24" s="343"/>
      <c r="N24" s="516"/>
      <c r="O24" s="503"/>
      <c r="P24" s="501"/>
    </row>
    <row r="25" spans="2:18" x14ac:dyDescent="0.25">
      <c r="B25" s="111" t="s">
        <v>28</v>
      </c>
      <c r="C25" s="419" t="s">
        <v>186</v>
      </c>
      <c r="D25" s="246">
        <f>_xlfn.XLOOKUP(C25,'Fee rates and unit costs'!$B$5:$B$17,'Fee rates and unit costs'!$G$5:$G$17,0,0)</f>
        <v>0</v>
      </c>
      <c r="E25" s="103"/>
      <c r="F25" s="137">
        <f t="shared" si="6"/>
        <v>0</v>
      </c>
      <c r="G25" s="103"/>
      <c r="H25" s="310">
        <f t="shared" si="4"/>
        <v>0</v>
      </c>
      <c r="I25" s="311">
        <f t="shared" si="7"/>
        <v>0</v>
      </c>
      <c r="J25" s="346"/>
      <c r="K25" s="347"/>
      <c r="L25" s="347"/>
      <c r="M25" s="361"/>
      <c r="N25" s="362">
        <f>SUM(J25:M25)</f>
        <v>0</v>
      </c>
      <c r="O25" s="349"/>
      <c r="P25" s="350">
        <f>+F25+H25+N25+O25</f>
        <v>0</v>
      </c>
    </row>
    <row r="26" spans="2:18" x14ac:dyDescent="0.25">
      <c r="B26" s="111" t="s">
        <v>29</v>
      </c>
      <c r="C26" s="419" t="s">
        <v>186</v>
      </c>
      <c r="D26" s="246">
        <f>_xlfn.XLOOKUP(C26,'Fee rates and unit costs'!$B$5:$B$17,'Fee rates and unit costs'!$G$5:$G$17,0,0)</f>
        <v>0</v>
      </c>
      <c r="E26" s="103"/>
      <c r="F26" s="137">
        <f t="shared" si="6"/>
        <v>0</v>
      </c>
      <c r="G26" s="103"/>
      <c r="H26" s="310">
        <f t="shared" si="4"/>
        <v>0</v>
      </c>
      <c r="I26" s="311">
        <f t="shared" si="7"/>
        <v>0</v>
      </c>
      <c r="J26" s="346"/>
      <c r="K26" s="347"/>
      <c r="L26" s="347"/>
      <c r="M26" s="361"/>
      <c r="N26" s="362">
        <f>SUM(J26:M26)</f>
        <v>0</v>
      </c>
      <c r="O26" s="349"/>
      <c r="P26" s="350">
        <f>+E26+H26+N26+O26</f>
        <v>0</v>
      </c>
    </row>
    <row r="27" spans="2:18" ht="15.75" thickBot="1" x14ac:dyDescent="0.3">
      <c r="B27" s="112" t="s">
        <v>104</v>
      </c>
      <c r="C27" s="418" t="s">
        <v>186</v>
      </c>
      <c r="D27" s="243">
        <f>_xlfn.XLOOKUP(C27,'Fee rates and unit costs'!$B$5:$B$17,'Fee rates and unit costs'!$G$5:$G$17,0,0)</f>
        <v>0</v>
      </c>
      <c r="E27" s="100"/>
      <c r="F27" s="120">
        <f t="shared" si="6"/>
        <v>0</v>
      </c>
      <c r="G27" s="100"/>
      <c r="H27" s="254">
        <f t="shared" si="4"/>
        <v>0</v>
      </c>
      <c r="I27" s="255">
        <f t="shared" si="7"/>
        <v>0</v>
      </c>
      <c r="J27" s="338"/>
      <c r="K27" s="338"/>
      <c r="L27" s="338"/>
      <c r="M27" s="363"/>
      <c r="N27" s="364">
        <f>SUM(J27:M27)</f>
        <v>0</v>
      </c>
      <c r="O27" s="356"/>
      <c r="P27" s="365">
        <f>+E27+H27+N27+O27</f>
        <v>0</v>
      </c>
    </row>
    <row r="28" spans="2:18" s="38" customFormat="1" ht="15.75" thickBot="1" x14ac:dyDescent="0.3">
      <c r="B28" s="61" t="s">
        <v>30</v>
      </c>
      <c r="C28" s="424"/>
      <c r="D28" s="248"/>
      <c r="E28" s="57">
        <f>SUM(E29:E33)</f>
        <v>0</v>
      </c>
      <c r="F28" s="62">
        <f t="shared" ref="F28:P28" si="8">SUM(F29:F33)</f>
        <v>0</v>
      </c>
      <c r="G28" s="57">
        <f t="shared" si="8"/>
        <v>0</v>
      </c>
      <c r="H28" s="366">
        <f t="shared" si="8"/>
        <v>0</v>
      </c>
      <c r="I28" s="332">
        <f t="shared" si="8"/>
        <v>0</v>
      </c>
      <c r="J28" s="333">
        <f t="shared" si="8"/>
        <v>0</v>
      </c>
      <c r="K28" s="248">
        <f t="shared" si="8"/>
        <v>0</v>
      </c>
      <c r="L28" s="248">
        <f t="shared" si="8"/>
        <v>0</v>
      </c>
      <c r="M28" s="367">
        <f t="shared" si="8"/>
        <v>0</v>
      </c>
      <c r="N28" s="332">
        <f>SUM(N29:N33)</f>
        <v>0</v>
      </c>
      <c r="O28" s="360">
        <f t="shared" si="8"/>
        <v>0</v>
      </c>
      <c r="P28" s="360">
        <f t="shared" si="8"/>
        <v>0</v>
      </c>
      <c r="R28" s="48"/>
    </row>
    <row r="29" spans="2:18" x14ac:dyDescent="0.25">
      <c r="B29" s="512" t="s">
        <v>31</v>
      </c>
      <c r="C29" s="417" t="s">
        <v>186</v>
      </c>
      <c r="D29" s="242">
        <f>_xlfn.XLOOKUP(C29,'Fee rates and unit costs'!$B$5:$B$17,'Fee rates and unit costs'!$G$5:$G$17,0,0)</f>
        <v>0</v>
      </c>
      <c r="E29" s="99"/>
      <c r="F29" s="120">
        <f>E29*D29</f>
        <v>0</v>
      </c>
      <c r="G29" s="99"/>
      <c r="H29" s="254">
        <f t="shared" ref="H29:H33" si="9">D29*G29</f>
        <v>0</v>
      </c>
      <c r="I29" s="255">
        <f>F29+H29</f>
        <v>0</v>
      </c>
      <c r="J29" s="336"/>
      <c r="K29" s="337"/>
      <c r="L29" s="337"/>
      <c r="M29" s="337"/>
      <c r="N29" s="518">
        <f>SUM(J29:M30)</f>
        <v>0</v>
      </c>
      <c r="O29" s="525"/>
      <c r="P29" s="546">
        <f>F29+O29+N29+H29</f>
        <v>0</v>
      </c>
      <c r="R29" s="44"/>
    </row>
    <row r="30" spans="2:18" x14ac:dyDescent="0.25">
      <c r="B30" s="514"/>
      <c r="C30" s="423" t="s">
        <v>186</v>
      </c>
      <c r="D30" s="249">
        <f>_xlfn.XLOOKUP(C30,'Fee rates and unit costs'!$B$5:$B$17,'Fee rates and unit costs'!$G$5:$G$17,0,0)</f>
        <v>0</v>
      </c>
      <c r="E30" s="101"/>
      <c r="F30" s="136">
        <f>E30*D30</f>
        <v>0</v>
      </c>
      <c r="G30" s="101"/>
      <c r="H30" s="340">
        <f t="shared" si="9"/>
        <v>0</v>
      </c>
      <c r="I30" s="341">
        <f>F30+H30</f>
        <v>0</v>
      </c>
      <c r="J30" s="342"/>
      <c r="K30" s="343"/>
      <c r="L30" s="343"/>
      <c r="M30" s="343"/>
      <c r="N30" s="516"/>
      <c r="O30" s="526"/>
      <c r="P30" s="547"/>
    </row>
    <row r="31" spans="2:18" x14ac:dyDescent="0.25">
      <c r="B31" s="111" t="s">
        <v>32</v>
      </c>
      <c r="C31" s="418" t="s">
        <v>186</v>
      </c>
      <c r="D31" s="243">
        <f>_xlfn.XLOOKUP(C31,'Fee rates and unit costs'!$B$5:$B$17,'Fee rates and unit costs'!$G$5:$G$17,0,0)</f>
        <v>0</v>
      </c>
      <c r="E31" s="100"/>
      <c r="F31" s="120">
        <f>E31*D31</f>
        <v>0</v>
      </c>
      <c r="G31" s="100"/>
      <c r="H31" s="254">
        <f t="shared" si="9"/>
        <v>0</v>
      </c>
      <c r="I31" s="255">
        <f>F31+H31</f>
        <v>0</v>
      </c>
      <c r="J31" s="346"/>
      <c r="K31" s="347"/>
      <c r="L31" s="347"/>
      <c r="M31" s="361"/>
      <c r="N31" s="362">
        <f>+M31+L31+K31+J31</f>
        <v>0</v>
      </c>
      <c r="O31" s="368"/>
      <c r="P31" s="350">
        <f>+F31+O31+N31+H31</f>
        <v>0</v>
      </c>
      <c r="R31" s="44"/>
    </row>
    <row r="32" spans="2:18" x14ac:dyDescent="0.25">
      <c r="B32" s="111" t="s">
        <v>33</v>
      </c>
      <c r="C32" s="419" t="s">
        <v>186</v>
      </c>
      <c r="D32" s="246">
        <f>_xlfn.XLOOKUP(C32,'Fee rates and unit costs'!$B$5:$B$17,'Fee rates and unit costs'!$G$5:$G$17,0,0)</f>
        <v>0</v>
      </c>
      <c r="E32" s="103"/>
      <c r="F32" s="137">
        <f>E32*D32</f>
        <v>0</v>
      </c>
      <c r="G32" s="103"/>
      <c r="H32" s="310">
        <f t="shared" si="9"/>
        <v>0</v>
      </c>
      <c r="I32" s="311">
        <f>F32+H32</f>
        <v>0</v>
      </c>
      <c r="J32" s="346"/>
      <c r="K32" s="347"/>
      <c r="L32" s="347"/>
      <c r="M32" s="361"/>
      <c r="N32" s="362">
        <f>+J32+K32+L32+M32</f>
        <v>0</v>
      </c>
      <c r="O32" s="368"/>
      <c r="P32" s="350">
        <f>+F32+O32+N32+H32</f>
        <v>0</v>
      </c>
      <c r="R32" s="44"/>
    </row>
    <row r="33" spans="2:16" ht="15.75" thickBot="1" x14ac:dyDescent="0.3">
      <c r="B33" s="113" t="s">
        <v>34</v>
      </c>
      <c r="C33" s="418" t="s">
        <v>186</v>
      </c>
      <c r="D33" s="243">
        <f>_xlfn.XLOOKUP(C33,'Fee rates and unit costs'!$B$5:$B$17,'Fee rates and unit costs'!$G$5:$G$17,0,0)</f>
        <v>0</v>
      </c>
      <c r="E33" s="100"/>
      <c r="F33" s="120">
        <f>E33*D33</f>
        <v>0</v>
      </c>
      <c r="G33" s="100"/>
      <c r="H33" s="254">
        <f t="shared" si="9"/>
        <v>0</v>
      </c>
      <c r="I33" s="255">
        <f>F33+H33</f>
        <v>0</v>
      </c>
      <c r="J33" s="344"/>
      <c r="K33" s="345"/>
      <c r="L33" s="345"/>
      <c r="M33" s="369"/>
      <c r="N33" s="364">
        <f>+J33+K33+L33+M33</f>
        <v>0</v>
      </c>
      <c r="O33" s="370"/>
      <c r="P33" s="371">
        <f>+F33+O33+N33+H33</f>
        <v>0</v>
      </c>
    </row>
    <row r="34" spans="2:16" ht="15.75" thickBot="1" x14ac:dyDescent="0.3">
      <c r="B34" s="63" t="s">
        <v>64</v>
      </c>
      <c r="C34" s="432"/>
      <c r="D34" s="250"/>
      <c r="E34" s="40">
        <f t="shared" ref="E34:O34" si="10">E35+E48+E57</f>
        <v>0</v>
      </c>
      <c r="F34" s="41">
        <f t="shared" si="10"/>
        <v>0</v>
      </c>
      <c r="G34" s="40">
        <f t="shared" si="10"/>
        <v>0</v>
      </c>
      <c r="H34" s="372">
        <f t="shared" si="10"/>
        <v>0</v>
      </c>
      <c r="I34" s="281">
        <f t="shared" si="10"/>
        <v>0</v>
      </c>
      <c r="J34" s="282">
        <f t="shared" si="10"/>
        <v>0</v>
      </c>
      <c r="K34" s="283">
        <f t="shared" si="10"/>
        <v>0</v>
      </c>
      <c r="L34" s="283">
        <f>L35+L48+L57</f>
        <v>0</v>
      </c>
      <c r="M34" s="283">
        <f t="shared" si="10"/>
        <v>0</v>
      </c>
      <c r="N34" s="281">
        <f>N35+N48+N57</f>
        <v>0</v>
      </c>
      <c r="O34" s="285">
        <f t="shared" si="10"/>
        <v>0</v>
      </c>
      <c r="P34" s="285">
        <f>P35+P48+P57</f>
        <v>0</v>
      </c>
    </row>
    <row r="35" spans="2:16" ht="15.75" thickBot="1" x14ac:dyDescent="0.3">
      <c r="B35" s="54" t="s">
        <v>70</v>
      </c>
      <c r="C35" s="431"/>
      <c r="D35" s="248"/>
      <c r="E35" s="55">
        <f>SUM(E36:E47)</f>
        <v>0</v>
      </c>
      <c r="F35" s="56">
        <f t="shared" ref="F35" si="11">SUM(F36:F47)</f>
        <v>0</v>
      </c>
      <c r="G35" s="55">
        <f>SUM(G36:G47)</f>
        <v>0</v>
      </c>
      <c r="H35" s="331">
        <f t="shared" ref="H35:O35" si="12">SUM(H36:H47)</f>
        <v>0</v>
      </c>
      <c r="I35" s="332">
        <f t="shared" si="12"/>
        <v>0</v>
      </c>
      <c r="J35" s="333">
        <f t="shared" si="12"/>
        <v>0</v>
      </c>
      <c r="K35" s="334">
        <f t="shared" si="12"/>
        <v>0</v>
      </c>
      <c r="L35" s="334">
        <f t="shared" si="12"/>
        <v>0</v>
      </c>
      <c r="M35" s="334">
        <f t="shared" si="12"/>
        <v>0</v>
      </c>
      <c r="N35" s="332">
        <f t="shared" si="12"/>
        <v>0</v>
      </c>
      <c r="O35" s="360">
        <f t="shared" si="12"/>
        <v>0</v>
      </c>
      <c r="P35" s="360">
        <f>SUM(P36:P47)</f>
        <v>0</v>
      </c>
    </row>
    <row r="36" spans="2:16" x14ac:dyDescent="0.25">
      <c r="B36" s="512" t="s">
        <v>36</v>
      </c>
      <c r="C36" s="417" t="s">
        <v>186</v>
      </c>
      <c r="D36" s="242">
        <f>_xlfn.XLOOKUP(C36,'Fee rates and unit costs'!$B$5:$B$17,'Fee rates and unit costs'!$G$5:$G$17,0,0)</f>
        <v>0</v>
      </c>
      <c r="E36" s="99"/>
      <c r="F36" s="135">
        <f t="shared" ref="F36:F47" si="13">E36*D36</f>
        <v>0</v>
      </c>
      <c r="G36" s="99"/>
      <c r="H36" s="303">
        <f t="shared" ref="H36:H47" si="14">D36*G36</f>
        <v>0</v>
      </c>
      <c r="I36" s="304">
        <f t="shared" ref="I36:I47" si="15">F36+H36</f>
        <v>0</v>
      </c>
      <c r="J36" s="336"/>
      <c r="K36" s="337"/>
      <c r="L36" s="337"/>
      <c r="M36" s="337"/>
      <c r="N36" s="497">
        <f>SUM(J36:M38)</f>
        <v>0</v>
      </c>
      <c r="O36" s="503"/>
      <c r="P36" s="500">
        <f>F36+H36+N36+O36</f>
        <v>0</v>
      </c>
    </row>
    <row r="37" spans="2:16" x14ac:dyDescent="0.25">
      <c r="B37" s="513"/>
      <c r="C37" s="418" t="s">
        <v>186</v>
      </c>
      <c r="D37" s="243">
        <f>_xlfn.XLOOKUP(C37,'Fee rates and unit costs'!$B$5:$B$17,'Fee rates and unit costs'!$G$5:$G$17,0,0)</f>
        <v>0</v>
      </c>
      <c r="E37" s="100"/>
      <c r="F37" s="120">
        <f t="shared" si="13"/>
        <v>0</v>
      </c>
      <c r="G37" s="100"/>
      <c r="H37" s="254">
        <f t="shared" si="14"/>
        <v>0</v>
      </c>
      <c r="I37" s="255">
        <f t="shared" si="15"/>
        <v>0</v>
      </c>
      <c r="J37" s="338"/>
      <c r="K37" s="339"/>
      <c r="L37" s="339"/>
      <c r="M37" s="339"/>
      <c r="N37" s="498"/>
      <c r="O37" s="503"/>
      <c r="P37" s="500"/>
    </row>
    <row r="38" spans="2:16" x14ac:dyDescent="0.25">
      <c r="B38" s="514"/>
      <c r="C38" s="423" t="s">
        <v>186</v>
      </c>
      <c r="D38" s="244">
        <f>_xlfn.XLOOKUP(C38,'Fee rates and unit costs'!$B$5:$B$17,'Fee rates and unit costs'!$G$5:$G$17,0,0)</f>
        <v>0</v>
      </c>
      <c r="E38" s="101"/>
      <c r="F38" s="136">
        <f t="shared" si="13"/>
        <v>0</v>
      </c>
      <c r="G38" s="101"/>
      <c r="H38" s="340">
        <f t="shared" si="14"/>
        <v>0</v>
      </c>
      <c r="I38" s="341">
        <f t="shared" si="15"/>
        <v>0</v>
      </c>
      <c r="J38" s="342"/>
      <c r="K38" s="343"/>
      <c r="L38" s="343"/>
      <c r="M38" s="343"/>
      <c r="N38" s="498"/>
      <c r="O38" s="504"/>
      <c r="P38" s="501"/>
    </row>
    <row r="39" spans="2:16" x14ac:dyDescent="0.25">
      <c r="B39" s="515" t="s">
        <v>37</v>
      </c>
      <c r="C39" s="420" t="s">
        <v>186</v>
      </c>
      <c r="D39" s="245">
        <f>_xlfn.XLOOKUP(C39,'Fee rates and unit costs'!$B$5:$B$17,'Fee rates and unit costs'!$G$5:$G$17,0,0)</f>
        <v>0</v>
      </c>
      <c r="E39" s="102"/>
      <c r="F39" s="122">
        <f t="shared" si="13"/>
        <v>0</v>
      </c>
      <c r="G39" s="102"/>
      <c r="H39" s="261">
        <f t="shared" si="14"/>
        <v>0</v>
      </c>
      <c r="I39" s="262">
        <f t="shared" si="15"/>
        <v>0</v>
      </c>
      <c r="J39" s="338"/>
      <c r="K39" s="339"/>
      <c r="L39" s="339"/>
      <c r="M39" s="339"/>
      <c r="N39" s="498">
        <f>SUM(J39:M42)</f>
        <v>0</v>
      </c>
      <c r="O39" s="502"/>
      <c r="P39" s="499">
        <f>F39+H39+N39+O39</f>
        <v>0</v>
      </c>
    </row>
    <row r="40" spans="2:16" x14ac:dyDescent="0.25">
      <c r="B40" s="513"/>
      <c r="C40" s="418" t="s">
        <v>186</v>
      </c>
      <c r="D40" s="243">
        <f>_xlfn.XLOOKUP(C40,'Fee rates and unit costs'!$B$5:$B$17,'Fee rates and unit costs'!$G$5:$G$17,0,0)</f>
        <v>0</v>
      </c>
      <c r="E40" s="100"/>
      <c r="F40" s="120">
        <f t="shared" si="13"/>
        <v>0</v>
      </c>
      <c r="G40" s="100"/>
      <c r="H40" s="254">
        <f t="shared" si="14"/>
        <v>0</v>
      </c>
      <c r="I40" s="255">
        <f t="shared" si="15"/>
        <v>0</v>
      </c>
      <c r="J40" s="338"/>
      <c r="K40" s="339"/>
      <c r="L40" s="339"/>
      <c r="M40" s="339"/>
      <c r="N40" s="498"/>
      <c r="O40" s="503"/>
      <c r="P40" s="500"/>
    </row>
    <row r="41" spans="2:16" x14ac:dyDescent="0.25">
      <c r="B41" s="513"/>
      <c r="C41" s="418" t="s">
        <v>186</v>
      </c>
      <c r="D41" s="243">
        <f>_xlfn.XLOOKUP(C41,'Fee rates and unit costs'!$B$5:$B$17,'Fee rates and unit costs'!$G$5:$G$17,0,0)</f>
        <v>0</v>
      </c>
      <c r="E41" s="100"/>
      <c r="F41" s="120">
        <f t="shared" si="13"/>
        <v>0</v>
      </c>
      <c r="G41" s="100"/>
      <c r="H41" s="254">
        <f t="shared" si="14"/>
        <v>0</v>
      </c>
      <c r="I41" s="255">
        <f t="shared" si="15"/>
        <v>0</v>
      </c>
      <c r="J41" s="338"/>
      <c r="K41" s="339"/>
      <c r="L41" s="339"/>
      <c r="M41" s="339"/>
      <c r="N41" s="498"/>
      <c r="O41" s="503"/>
      <c r="P41" s="500"/>
    </row>
    <row r="42" spans="2:16" x14ac:dyDescent="0.25">
      <c r="B42" s="514"/>
      <c r="C42" s="423" t="s">
        <v>186</v>
      </c>
      <c r="D42" s="244">
        <f>_xlfn.XLOOKUP(C42,'Fee rates and unit costs'!$B$5:$B$17,'Fee rates and unit costs'!$G$5:$G$17,0,0)</f>
        <v>0</v>
      </c>
      <c r="E42" s="101"/>
      <c r="F42" s="136">
        <f t="shared" si="13"/>
        <v>0</v>
      </c>
      <c r="G42" s="101"/>
      <c r="H42" s="340">
        <f t="shared" si="14"/>
        <v>0</v>
      </c>
      <c r="I42" s="341">
        <f t="shared" si="15"/>
        <v>0</v>
      </c>
      <c r="J42" s="342"/>
      <c r="K42" s="343"/>
      <c r="L42" s="343"/>
      <c r="M42" s="343"/>
      <c r="N42" s="498"/>
      <c r="O42" s="504"/>
      <c r="P42" s="501"/>
    </row>
    <row r="43" spans="2:16" x14ac:dyDescent="0.25">
      <c r="B43" s="513" t="s">
        <v>38</v>
      </c>
      <c r="C43" s="418" t="s">
        <v>186</v>
      </c>
      <c r="D43" s="243">
        <f>_xlfn.XLOOKUP(C43,'Fee rates and unit costs'!$B$5:$B$17,'Fee rates and unit costs'!$G$5:$G$17,0,0)</f>
        <v>0</v>
      </c>
      <c r="E43" s="100"/>
      <c r="F43" s="120">
        <f t="shared" si="13"/>
        <v>0</v>
      </c>
      <c r="G43" s="100"/>
      <c r="H43" s="254">
        <f t="shared" si="14"/>
        <v>0</v>
      </c>
      <c r="I43" s="255">
        <f t="shared" si="15"/>
        <v>0</v>
      </c>
      <c r="J43" s="344"/>
      <c r="K43" s="345"/>
      <c r="L43" s="345"/>
      <c r="M43" s="345"/>
      <c r="N43" s="498">
        <f>SUM(J43:M45)</f>
        <v>0</v>
      </c>
      <c r="O43" s="502"/>
      <c r="P43" s="499">
        <f>F43+H43+N43+O43</f>
        <v>0</v>
      </c>
    </row>
    <row r="44" spans="2:16" x14ac:dyDescent="0.25">
      <c r="B44" s="513"/>
      <c r="C44" s="418" t="s">
        <v>186</v>
      </c>
      <c r="D44" s="243">
        <f>_xlfn.XLOOKUP(C44,'Fee rates and unit costs'!$B$5:$B$17,'Fee rates and unit costs'!$G$5:$G$17,0,0)</f>
        <v>0</v>
      </c>
      <c r="E44" s="100"/>
      <c r="F44" s="120">
        <f t="shared" si="13"/>
        <v>0</v>
      </c>
      <c r="G44" s="100"/>
      <c r="H44" s="254">
        <f t="shared" si="14"/>
        <v>0</v>
      </c>
      <c r="I44" s="255">
        <f t="shared" si="15"/>
        <v>0</v>
      </c>
      <c r="J44" s="338"/>
      <c r="K44" s="339"/>
      <c r="L44" s="339"/>
      <c r="M44" s="339"/>
      <c r="N44" s="498"/>
      <c r="O44" s="503"/>
      <c r="P44" s="500"/>
    </row>
    <row r="45" spans="2:16" x14ac:dyDescent="0.25">
      <c r="B45" s="514"/>
      <c r="C45" s="423" t="s">
        <v>186</v>
      </c>
      <c r="D45" s="244">
        <f>_xlfn.XLOOKUP(C45,'Fee rates and unit costs'!$B$5:$B$17,'Fee rates and unit costs'!$G$5:$G$17,0,0)</f>
        <v>0</v>
      </c>
      <c r="E45" s="101"/>
      <c r="F45" s="136">
        <f t="shared" si="13"/>
        <v>0</v>
      </c>
      <c r="G45" s="101"/>
      <c r="H45" s="340">
        <f t="shared" si="14"/>
        <v>0</v>
      </c>
      <c r="I45" s="341">
        <f t="shared" si="15"/>
        <v>0</v>
      </c>
      <c r="J45" s="342"/>
      <c r="K45" s="343"/>
      <c r="L45" s="343"/>
      <c r="M45" s="343"/>
      <c r="N45" s="498"/>
      <c r="O45" s="504"/>
      <c r="P45" s="501"/>
    </row>
    <row r="46" spans="2:16" x14ac:dyDescent="0.25">
      <c r="B46" s="97" t="s">
        <v>96</v>
      </c>
      <c r="C46" s="419" t="s">
        <v>186</v>
      </c>
      <c r="D46" s="246">
        <f>_xlfn.XLOOKUP(C46,'Fee rates and unit costs'!$B$5:$B$17,'Fee rates and unit costs'!$G$5:$G$17,0,0)</f>
        <v>0</v>
      </c>
      <c r="E46" s="103"/>
      <c r="F46" s="137">
        <f t="shared" si="13"/>
        <v>0</v>
      </c>
      <c r="G46" s="103"/>
      <c r="H46" s="310">
        <f t="shared" si="14"/>
        <v>0</v>
      </c>
      <c r="I46" s="311">
        <f t="shared" si="15"/>
        <v>0</v>
      </c>
      <c r="J46" s="346"/>
      <c r="K46" s="347"/>
      <c r="L46" s="347"/>
      <c r="M46" s="361"/>
      <c r="N46" s="348">
        <f>SUM(J46:M46)</f>
        <v>0</v>
      </c>
      <c r="O46" s="349"/>
      <c r="P46" s="350">
        <f>F46+H46+N46+O46</f>
        <v>0</v>
      </c>
    </row>
    <row r="47" spans="2:16" ht="15.75" thickBot="1" x14ac:dyDescent="0.3">
      <c r="B47" s="114" t="s">
        <v>177</v>
      </c>
      <c r="C47" s="418" t="s">
        <v>186</v>
      </c>
      <c r="D47" s="243">
        <f>_xlfn.XLOOKUP(C47,'Fee rates and unit costs'!$B$5:$B$17,'Fee rates and unit costs'!$G$5:$G$17,0,0)</f>
        <v>0</v>
      </c>
      <c r="E47" s="100"/>
      <c r="F47" s="136">
        <f t="shared" si="13"/>
        <v>0</v>
      </c>
      <c r="G47" s="101"/>
      <c r="H47" s="340">
        <f t="shared" si="14"/>
        <v>0</v>
      </c>
      <c r="I47" s="341">
        <f t="shared" si="15"/>
        <v>0</v>
      </c>
      <c r="J47" s="344"/>
      <c r="K47" s="345"/>
      <c r="L47" s="345"/>
      <c r="M47" s="369"/>
      <c r="N47" s="373">
        <f>SUM(J47:M47)</f>
        <v>0</v>
      </c>
      <c r="O47" s="374"/>
      <c r="P47" s="350">
        <f>F47+H47+N47+O47</f>
        <v>0</v>
      </c>
    </row>
    <row r="48" spans="2:16" ht="15.75" thickBot="1" x14ac:dyDescent="0.3">
      <c r="B48" s="61" t="s">
        <v>71</v>
      </c>
      <c r="C48" s="433"/>
      <c r="D48" s="248"/>
      <c r="E48" s="59">
        <f>SUM(E49:E56)</f>
        <v>0</v>
      </c>
      <c r="F48" s="60">
        <f t="shared" ref="F48" si="16">SUM(F49:F56)</f>
        <v>0</v>
      </c>
      <c r="G48" s="59">
        <f t="shared" ref="G48:P48" si="17">SUM(G49:G56)</f>
        <v>0</v>
      </c>
      <c r="H48" s="331">
        <f t="shared" si="17"/>
        <v>0</v>
      </c>
      <c r="I48" s="332">
        <f t="shared" si="17"/>
        <v>0</v>
      </c>
      <c r="J48" s="358">
        <f t="shared" si="17"/>
        <v>0</v>
      </c>
      <c r="K48" s="359">
        <f t="shared" si="17"/>
        <v>0</v>
      </c>
      <c r="L48" s="359">
        <f t="shared" si="17"/>
        <v>0</v>
      </c>
      <c r="M48" s="359">
        <f t="shared" si="17"/>
        <v>0</v>
      </c>
      <c r="N48" s="332">
        <f t="shared" si="17"/>
        <v>0</v>
      </c>
      <c r="O48" s="360">
        <f t="shared" si="17"/>
        <v>0</v>
      </c>
      <c r="P48" s="360">
        <f t="shared" si="17"/>
        <v>0</v>
      </c>
    </row>
    <row r="49" spans="2:18" x14ac:dyDescent="0.25">
      <c r="B49" s="512" t="s">
        <v>40</v>
      </c>
      <c r="C49" s="417" t="s">
        <v>186</v>
      </c>
      <c r="D49" s="242">
        <f>_xlfn.XLOOKUP(C49,'Fee rates and unit costs'!$B$5:$B$17,'Fee rates and unit costs'!$G$5:$G$17,0,0)</f>
        <v>0</v>
      </c>
      <c r="E49" s="99"/>
      <c r="F49" s="135">
        <f t="shared" ref="F49:F56" si="18">E49*D49</f>
        <v>0</v>
      </c>
      <c r="G49" s="99"/>
      <c r="H49" s="254">
        <f>D49*G49</f>
        <v>0</v>
      </c>
      <c r="I49" s="255">
        <f t="shared" ref="I49:I56" si="19">F49+H49</f>
        <v>0</v>
      </c>
      <c r="J49" s="336"/>
      <c r="K49" s="337"/>
      <c r="L49" s="337"/>
      <c r="M49" s="337"/>
      <c r="N49" s="518">
        <f>SUM(J49:M50)</f>
        <v>0</v>
      </c>
      <c r="O49" s="519"/>
      <c r="P49" s="500">
        <f>+F49+O49+N49+H49</f>
        <v>0</v>
      </c>
    </row>
    <row r="50" spans="2:18" x14ac:dyDescent="0.25">
      <c r="B50" s="514"/>
      <c r="C50" s="423" t="s">
        <v>186</v>
      </c>
      <c r="D50" s="244">
        <f>_xlfn.XLOOKUP(C50,'Fee rates and unit costs'!$B$5:$B$17,'Fee rates and unit costs'!$G$5:$G$17,0,0)</f>
        <v>0</v>
      </c>
      <c r="E50" s="101"/>
      <c r="F50" s="136">
        <f t="shared" si="18"/>
        <v>0</v>
      </c>
      <c r="G50" s="101"/>
      <c r="H50" s="340">
        <f t="shared" ref="H50:H56" si="20">D50*G50</f>
        <v>0</v>
      </c>
      <c r="I50" s="341">
        <f t="shared" si="19"/>
        <v>0</v>
      </c>
      <c r="J50" s="342"/>
      <c r="K50" s="343"/>
      <c r="L50" s="343"/>
      <c r="M50" s="343"/>
      <c r="N50" s="516"/>
      <c r="O50" s="504"/>
      <c r="P50" s="501"/>
    </row>
    <row r="51" spans="2:18" x14ac:dyDescent="0.25">
      <c r="B51" s="515" t="s">
        <v>41</v>
      </c>
      <c r="C51" s="420" t="s">
        <v>186</v>
      </c>
      <c r="D51" s="245">
        <f>_xlfn.XLOOKUP(C51,'Fee rates and unit costs'!$B$5:$B$17,'Fee rates and unit costs'!$G$5:$G$17,0,0)</f>
        <v>0</v>
      </c>
      <c r="E51" s="102"/>
      <c r="F51" s="122">
        <f t="shared" si="18"/>
        <v>0</v>
      </c>
      <c r="G51" s="102"/>
      <c r="H51" s="254">
        <f t="shared" si="20"/>
        <v>0</v>
      </c>
      <c r="I51" s="255">
        <f t="shared" si="19"/>
        <v>0</v>
      </c>
      <c r="J51" s="338"/>
      <c r="K51" s="339"/>
      <c r="L51" s="339"/>
      <c r="M51" s="339"/>
      <c r="N51" s="516">
        <f>SUM(J51:M53)</f>
        <v>0</v>
      </c>
      <c r="O51" s="502"/>
      <c r="P51" s="499">
        <f>+F51+H51+N51+O51</f>
        <v>0</v>
      </c>
    </row>
    <row r="52" spans="2:18" x14ac:dyDescent="0.25">
      <c r="B52" s="513"/>
      <c r="C52" s="418" t="s">
        <v>186</v>
      </c>
      <c r="D52" s="243">
        <f>_xlfn.XLOOKUP(C52,'Fee rates and unit costs'!$B$5:$B$17,'Fee rates and unit costs'!$G$5:$G$17,0,0)</f>
        <v>0</v>
      </c>
      <c r="E52" s="100"/>
      <c r="F52" s="120">
        <f t="shared" si="18"/>
        <v>0</v>
      </c>
      <c r="G52" s="100"/>
      <c r="H52" s="254">
        <f t="shared" si="20"/>
        <v>0</v>
      </c>
      <c r="I52" s="255">
        <f t="shared" si="19"/>
        <v>0</v>
      </c>
      <c r="J52" s="338"/>
      <c r="K52" s="339"/>
      <c r="L52" s="339"/>
      <c r="M52" s="339"/>
      <c r="N52" s="516"/>
      <c r="O52" s="503"/>
      <c r="P52" s="500"/>
    </row>
    <row r="53" spans="2:18" x14ac:dyDescent="0.25">
      <c r="B53" s="514"/>
      <c r="C53" s="423" t="s">
        <v>186</v>
      </c>
      <c r="D53" s="244">
        <f>_xlfn.XLOOKUP(C53,'Fee rates and unit costs'!$B$5:$B$17,'Fee rates and unit costs'!$G$5:$G$17,0,0)</f>
        <v>0</v>
      </c>
      <c r="E53" s="101"/>
      <c r="F53" s="136">
        <f t="shared" si="18"/>
        <v>0</v>
      </c>
      <c r="G53" s="101"/>
      <c r="H53" s="340">
        <f t="shared" si="20"/>
        <v>0</v>
      </c>
      <c r="I53" s="341">
        <f t="shared" si="19"/>
        <v>0</v>
      </c>
      <c r="J53" s="342"/>
      <c r="K53" s="343"/>
      <c r="L53" s="343"/>
      <c r="M53" s="343"/>
      <c r="N53" s="516"/>
      <c r="O53" s="503"/>
      <c r="P53" s="501"/>
    </row>
    <row r="54" spans="2:18" x14ac:dyDescent="0.25">
      <c r="B54" s="97" t="s">
        <v>72</v>
      </c>
      <c r="C54" s="419" t="s">
        <v>186</v>
      </c>
      <c r="D54" s="246">
        <f>_xlfn.XLOOKUP(C54,'Fee rates and unit costs'!$B$5:$B$17,'Fee rates and unit costs'!$G$5:$G$17,0,0)</f>
        <v>0</v>
      </c>
      <c r="E54" s="103"/>
      <c r="F54" s="137">
        <f t="shared" si="18"/>
        <v>0</v>
      </c>
      <c r="G54" s="103"/>
      <c r="H54" s="310">
        <f t="shared" si="20"/>
        <v>0</v>
      </c>
      <c r="I54" s="311">
        <f t="shared" si="19"/>
        <v>0</v>
      </c>
      <c r="J54" s="346"/>
      <c r="K54" s="347"/>
      <c r="L54" s="347"/>
      <c r="M54" s="361"/>
      <c r="N54" s="362">
        <f>SUM(J54:M54)</f>
        <v>0</v>
      </c>
      <c r="O54" s="349"/>
      <c r="P54" s="350">
        <f>+F54+H54+N54+O54</f>
        <v>0</v>
      </c>
    </row>
    <row r="55" spans="2:18" x14ac:dyDescent="0.25">
      <c r="B55" s="111" t="s">
        <v>73</v>
      </c>
      <c r="C55" s="423" t="s">
        <v>186</v>
      </c>
      <c r="D55" s="244">
        <f>_xlfn.XLOOKUP(C55,'Fee rates and unit costs'!$B$5:$B$17,'Fee rates and unit costs'!$G$5:$G$17,0,0)</f>
        <v>0</v>
      </c>
      <c r="E55" s="101"/>
      <c r="F55" s="136">
        <f t="shared" si="18"/>
        <v>0</v>
      </c>
      <c r="G55" s="101"/>
      <c r="H55" s="340">
        <f t="shared" si="20"/>
        <v>0</v>
      </c>
      <c r="I55" s="341">
        <f t="shared" si="19"/>
        <v>0</v>
      </c>
      <c r="J55" s="346"/>
      <c r="K55" s="347"/>
      <c r="L55" s="347"/>
      <c r="M55" s="361"/>
      <c r="N55" s="362">
        <f>SUM(J55:M55)</f>
        <v>0</v>
      </c>
      <c r="O55" s="349"/>
      <c r="P55" s="350">
        <f>+F55+H55+N55+O55</f>
        <v>0</v>
      </c>
    </row>
    <row r="56" spans="2:18" ht="15.75" thickBot="1" x14ac:dyDescent="0.3">
      <c r="B56" s="112" t="s">
        <v>97</v>
      </c>
      <c r="C56" s="418" t="s">
        <v>186</v>
      </c>
      <c r="D56" s="243">
        <f>_xlfn.XLOOKUP(C56,'Fee rates and unit costs'!$B$5:$B$17,'Fee rates and unit costs'!$G$5:$G$17,0,0)</f>
        <v>0</v>
      </c>
      <c r="E56" s="100"/>
      <c r="F56" s="120">
        <f t="shared" si="18"/>
        <v>0</v>
      </c>
      <c r="G56" s="100"/>
      <c r="H56" s="254">
        <f t="shared" si="20"/>
        <v>0</v>
      </c>
      <c r="I56" s="255">
        <f t="shared" si="19"/>
        <v>0</v>
      </c>
      <c r="J56" s="338"/>
      <c r="K56" s="338"/>
      <c r="L56" s="338"/>
      <c r="M56" s="363"/>
      <c r="N56" s="362">
        <f>SUM(J56:M56)</f>
        <v>0</v>
      </c>
      <c r="O56" s="356"/>
      <c r="P56" s="350">
        <f>+F56+H56+N56+O56</f>
        <v>0</v>
      </c>
    </row>
    <row r="57" spans="2:18" ht="15.75" thickBot="1" x14ac:dyDescent="0.3">
      <c r="B57" s="61" t="s">
        <v>74</v>
      </c>
      <c r="C57" s="424"/>
      <c r="D57" s="248"/>
      <c r="E57" s="57">
        <f>SUM(E58:E62)</f>
        <v>0</v>
      </c>
      <c r="F57" s="62">
        <f>SUM(F58:F62)</f>
        <v>0</v>
      </c>
      <c r="G57" s="57">
        <f>SUM(G58:G62)</f>
        <v>0</v>
      </c>
      <c r="H57" s="366">
        <f t="shared" ref="H57:M57" si="21">SUM(H58:H62)</f>
        <v>0</v>
      </c>
      <c r="I57" s="332">
        <f t="shared" si="21"/>
        <v>0</v>
      </c>
      <c r="J57" s="333">
        <f t="shared" si="21"/>
        <v>0</v>
      </c>
      <c r="K57" s="248">
        <f t="shared" si="21"/>
        <v>0</v>
      </c>
      <c r="L57" s="248">
        <f t="shared" si="21"/>
        <v>0</v>
      </c>
      <c r="M57" s="367">
        <f t="shared" si="21"/>
        <v>0</v>
      </c>
      <c r="N57" s="332">
        <f>SUM(N58:N62)</f>
        <v>0</v>
      </c>
      <c r="O57" s="360">
        <f t="shared" ref="O57:P57" si="22">SUM(O58:O62)</f>
        <v>0</v>
      </c>
      <c r="P57" s="360">
        <f t="shared" si="22"/>
        <v>0</v>
      </c>
    </row>
    <row r="58" spans="2:18" x14ac:dyDescent="0.25">
      <c r="B58" s="512" t="s">
        <v>43</v>
      </c>
      <c r="C58" s="417" t="s">
        <v>186</v>
      </c>
      <c r="D58" s="242">
        <f>_xlfn.XLOOKUP(C58,'Fee rates and unit costs'!$B$5:$B$17,'Fee rates and unit costs'!$G$5:$G$17,0,0)</f>
        <v>0</v>
      </c>
      <c r="E58" s="99"/>
      <c r="F58" s="135">
        <f t="shared" ref="F58:F62" si="23">E58*D58</f>
        <v>0</v>
      </c>
      <c r="G58" s="99"/>
      <c r="H58" s="303">
        <f t="shared" ref="H58:H62" si="24">D58*G58</f>
        <v>0</v>
      </c>
      <c r="I58" s="304">
        <f t="shared" ref="I58:I62" si="25">F58+H58</f>
        <v>0</v>
      </c>
      <c r="J58" s="338"/>
      <c r="K58" s="339"/>
      <c r="L58" s="339"/>
      <c r="M58" s="375"/>
      <c r="N58" s="518">
        <f>SUM(J58:M59)</f>
        <v>0</v>
      </c>
      <c r="O58" s="519"/>
      <c r="P58" s="545">
        <f>+F58+O58+N58+H58</f>
        <v>0</v>
      </c>
    </row>
    <row r="59" spans="2:18" x14ac:dyDescent="0.25">
      <c r="B59" s="514"/>
      <c r="C59" s="423" t="s">
        <v>186</v>
      </c>
      <c r="D59" s="244">
        <f>_xlfn.XLOOKUP(C59,'Fee rates and unit costs'!$B$5:$B$17,'Fee rates and unit costs'!$G$5:$G$17,0,0)</f>
        <v>0</v>
      </c>
      <c r="E59" s="101"/>
      <c r="F59" s="136">
        <f t="shared" si="23"/>
        <v>0</v>
      </c>
      <c r="G59" s="101"/>
      <c r="H59" s="340">
        <f t="shared" si="24"/>
        <v>0</v>
      </c>
      <c r="I59" s="341">
        <f t="shared" si="25"/>
        <v>0</v>
      </c>
      <c r="J59" s="342"/>
      <c r="K59" s="343"/>
      <c r="L59" s="343"/>
      <c r="M59" s="376"/>
      <c r="N59" s="516"/>
      <c r="O59" s="504"/>
      <c r="P59" s="501"/>
    </row>
    <row r="60" spans="2:18" x14ac:dyDescent="0.25">
      <c r="B60" s="111" t="s">
        <v>44</v>
      </c>
      <c r="C60" s="419" t="s">
        <v>186</v>
      </c>
      <c r="D60" s="246">
        <f>_xlfn.XLOOKUP(C60,'Fee rates and unit costs'!$B$5:$B$17,'Fee rates and unit costs'!$G$5:$G$17,0,0)</f>
        <v>0</v>
      </c>
      <c r="E60" s="103"/>
      <c r="F60" s="137">
        <f t="shared" si="23"/>
        <v>0</v>
      </c>
      <c r="G60" s="103"/>
      <c r="H60" s="310">
        <f t="shared" si="24"/>
        <v>0</v>
      </c>
      <c r="I60" s="311">
        <f t="shared" si="25"/>
        <v>0</v>
      </c>
      <c r="J60" s="346"/>
      <c r="K60" s="347"/>
      <c r="L60" s="347"/>
      <c r="M60" s="361"/>
      <c r="N60" s="362">
        <f>SUM(J60:M60)</f>
        <v>0</v>
      </c>
      <c r="O60" s="349"/>
      <c r="P60" s="350">
        <f>+F60+O60+N60+H60</f>
        <v>0</v>
      </c>
    </row>
    <row r="61" spans="2:18" x14ac:dyDescent="0.25">
      <c r="B61" s="111" t="s">
        <v>45</v>
      </c>
      <c r="C61" s="419" t="s">
        <v>186</v>
      </c>
      <c r="D61" s="246">
        <f>_xlfn.XLOOKUP(C61,'Fee rates and unit costs'!$B$5:$B$17,'Fee rates and unit costs'!$G$5:$G$17,0,0)</f>
        <v>0</v>
      </c>
      <c r="E61" s="103"/>
      <c r="F61" s="137">
        <f t="shared" si="23"/>
        <v>0</v>
      </c>
      <c r="G61" s="103"/>
      <c r="H61" s="310">
        <f t="shared" si="24"/>
        <v>0</v>
      </c>
      <c r="I61" s="311">
        <f t="shared" si="25"/>
        <v>0</v>
      </c>
      <c r="J61" s="346"/>
      <c r="K61" s="347"/>
      <c r="L61" s="347"/>
      <c r="M61" s="361"/>
      <c r="N61" s="362">
        <f>SUM(J61:M61)</f>
        <v>0</v>
      </c>
      <c r="O61" s="349"/>
      <c r="P61" s="350">
        <f>+F61+O61+N61+H61</f>
        <v>0</v>
      </c>
    </row>
    <row r="62" spans="2:18" ht="15.75" thickBot="1" x14ac:dyDescent="0.3">
      <c r="B62" s="113" t="s">
        <v>75</v>
      </c>
      <c r="C62" s="419" t="s">
        <v>186</v>
      </c>
      <c r="D62" s="246">
        <f>_xlfn.XLOOKUP(C62,'Fee rates and unit costs'!$B$5:$B$17,'Fee rates and unit costs'!$G$5:$G$17,0,0)</f>
        <v>0</v>
      </c>
      <c r="E62" s="103"/>
      <c r="F62" s="137">
        <f t="shared" si="23"/>
        <v>0</v>
      </c>
      <c r="G62" s="103"/>
      <c r="H62" s="310">
        <f t="shared" si="24"/>
        <v>0</v>
      </c>
      <c r="I62" s="311">
        <f t="shared" si="25"/>
        <v>0</v>
      </c>
      <c r="J62" s="344"/>
      <c r="K62" s="345"/>
      <c r="L62" s="345"/>
      <c r="M62" s="369"/>
      <c r="N62" s="362">
        <f>SUM(J62:M62)</f>
        <v>0</v>
      </c>
      <c r="O62" s="374"/>
      <c r="P62" s="350">
        <f>+F62+O62+N62+H62</f>
        <v>0</v>
      </c>
    </row>
    <row r="63" spans="2:18" s="38" customFormat="1" ht="15.75" thickBot="1" x14ac:dyDescent="0.3">
      <c r="B63" s="5" t="s">
        <v>18</v>
      </c>
      <c r="C63" s="128"/>
      <c r="D63" s="129"/>
      <c r="E63" s="33">
        <f>E34+E5</f>
        <v>0</v>
      </c>
      <c r="F63" s="34">
        <f t="shared" ref="F63" si="26">F34+F5</f>
        <v>0</v>
      </c>
      <c r="G63" s="33">
        <f>G34+G5</f>
        <v>0</v>
      </c>
      <c r="H63" s="377">
        <f t="shared" ref="H63:P63" si="27">H34+H5</f>
        <v>0</v>
      </c>
      <c r="I63" s="378">
        <f t="shared" si="27"/>
        <v>0</v>
      </c>
      <c r="J63" s="379">
        <f t="shared" si="27"/>
        <v>0</v>
      </c>
      <c r="K63" s="380">
        <f t="shared" si="27"/>
        <v>0</v>
      </c>
      <c r="L63" s="380">
        <f t="shared" si="27"/>
        <v>0</v>
      </c>
      <c r="M63" s="380">
        <f t="shared" si="27"/>
        <v>0</v>
      </c>
      <c r="N63" s="381">
        <f>N34+N5</f>
        <v>0</v>
      </c>
      <c r="O63" s="382">
        <f t="shared" si="27"/>
        <v>0</v>
      </c>
      <c r="P63" s="383">
        <f t="shared" si="27"/>
        <v>0</v>
      </c>
      <c r="R63" s="48"/>
    </row>
    <row r="64" spans="2:18" ht="15.75" thickBot="1" x14ac:dyDescent="0.3">
      <c r="B64" s="2"/>
      <c r="I64" s="36"/>
      <c r="J64" s="24"/>
      <c r="K64" s="24"/>
      <c r="L64" s="24"/>
      <c r="M64" s="24"/>
      <c r="N64" s="25"/>
      <c r="O64" s="24"/>
      <c r="P64" s="25"/>
    </row>
    <row r="65" spans="2:17" s="4" customFormat="1" ht="33.6" customHeight="1" thickBot="1" x14ac:dyDescent="0.3">
      <c r="B65" s="509" t="s">
        <v>106</v>
      </c>
      <c r="C65" s="491" t="s">
        <v>118</v>
      </c>
      <c r="D65" s="492"/>
      <c r="E65" s="492"/>
      <c r="F65" s="492"/>
      <c r="G65" s="492"/>
      <c r="H65" s="492"/>
      <c r="I65" s="493"/>
      <c r="J65" s="511" t="s">
        <v>119</v>
      </c>
      <c r="K65" s="511"/>
      <c r="L65" s="511"/>
      <c r="M65" s="511"/>
      <c r="N65" s="511"/>
      <c r="O65" s="507" t="s">
        <v>123</v>
      </c>
      <c r="P65" s="505" t="s">
        <v>115</v>
      </c>
    </row>
    <row r="66" spans="2:17" s="4" customFormat="1" ht="45.75" thickBot="1" x14ac:dyDescent="0.3">
      <c r="B66" s="510"/>
      <c r="C66" s="18" t="s">
        <v>60</v>
      </c>
      <c r="D66" s="19" t="s">
        <v>108</v>
      </c>
      <c r="E66" s="19" t="s">
        <v>180</v>
      </c>
      <c r="F66" s="15" t="s">
        <v>116</v>
      </c>
      <c r="G66" s="19" t="s">
        <v>117</v>
      </c>
      <c r="H66" s="35" t="s">
        <v>111</v>
      </c>
      <c r="I66" s="16" t="s">
        <v>112</v>
      </c>
      <c r="J66" s="20" t="s">
        <v>109</v>
      </c>
      <c r="K66" s="21" t="s">
        <v>19</v>
      </c>
      <c r="L66" s="21" t="s">
        <v>110</v>
      </c>
      <c r="M66" s="21" t="s">
        <v>181</v>
      </c>
      <c r="N66" s="17" t="s">
        <v>113</v>
      </c>
      <c r="O66" s="508"/>
      <c r="P66" s="506"/>
    </row>
    <row r="67" spans="2:17" s="4" customFormat="1" ht="15.75" thickBot="1" x14ac:dyDescent="0.3">
      <c r="B67" s="10" t="s">
        <v>65</v>
      </c>
      <c r="C67" s="130"/>
      <c r="D67" s="125"/>
      <c r="E67" s="40">
        <f>E68+E77+E80</f>
        <v>0</v>
      </c>
      <c r="F67" s="40">
        <f>F68+F77+F80</f>
        <v>0</v>
      </c>
      <c r="G67" s="40">
        <f>G68+G77+G80</f>
        <v>0</v>
      </c>
      <c r="H67" s="300">
        <f t="shared" ref="H67:P67" si="28">H68+H77+H80</f>
        <v>0</v>
      </c>
      <c r="I67" s="281">
        <f t="shared" si="28"/>
        <v>0</v>
      </c>
      <c r="J67" s="282">
        <f t="shared" si="28"/>
        <v>0</v>
      </c>
      <c r="K67" s="283">
        <f t="shared" si="28"/>
        <v>0</v>
      </c>
      <c r="L67" s="283">
        <f t="shared" si="28"/>
        <v>0</v>
      </c>
      <c r="M67" s="283">
        <f t="shared" si="28"/>
        <v>0</v>
      </c>
      <c r="N67" s="281">
        <f>N68+N77+N80</f>
        <v>0</v>
      </c>
      <c r="O67" s="301">
        <f t="shared" si="28"/>
        <v>0</v>
      </c>
      <c r="P67" s="285">
        <f t="shared" si="28"/>
        <v>0</v>
      </c>
    </row>
    <row r="68" spans="2:17" s="38" customFormat="1" ht="15.75" thickBot="1" x14ac:dyDescent="0.3">
      <c r="B68" s="12" t="s">
        <v>57</v>
      </c>
      <c r="C68" s="131"/>
      <c r="D68" s="32"/>
      <c r="E68" s="31">
        <f>SUM(E69:E76)</f>
        <v>0</v>
      </c>
      <c r="F68" s="31">
        <f>SUM(F69:F76)</f>
        <v>0</v>
      </c>
      <c r="G68" s="31">
        <f>SUM(G69:G76)</f>
        <v>0</v>
      </c>
      <c r="H68" s="302">
        <f>SUM(H69:H76)</f>
        <v>0</v>
      </c>
      <c r="I68" s="286">
        <f>SUM(I69:I76)</f>
        <v>0</v>
      </c>
      <c r="J68" s="287">
        <f t="shared" ref="J68:P68" si="29">SUM(J69:J76)</f>
        <v>0</v>
      </c>
      <c r="K68" s="288">
        <f t="shared" si="29"/>
        <v>0</v>
      </c>
      <c r="L68" s="288">
        <f t="shared" si="29"/>
        <v>0</v>
      </c>
      <c r="M68" s="288">
        <f t="shared" si="29"/>
        <v>0</v>
      </c>
      <c r="N68" s="286">
        <f t="shared" si="29"/>
        <v>0</v>
      </c>
      <c r="O68" s="289">
        <f t="shared" si="29"/>
        <v>0</v>
      </c>
      <c r="P68" s="290">
        <f t="shared" si="29"/>
        <v>0</v>
      </c>
    </row>
    <row r="69" spans="2:17" x14ac:dyDescent="0.25">
      <c r="B69" s="543" t="s">
        <v>76</v>
      </c>
      <c r="C69" s="417" t="s">
        <v>186</v>
      </c>
      <c r="D69" s="242">
        <f>_xlfn.XLOOKUP(C69,'Fee rates and unit costs'!$B$5:$B$17,'Fee rates and unit costs'!$G$5:$G$17,0,0)</f>
        <v>0</v>
      </c>
      <c r="E69" s="99"/>
      <c r="F69" s="135">
        <f t="shared" ref="F69:F76" si="30">E69*D69</f>
        <v>0</v>
      </c>
      <c r="G69" s="99"/>
      <c r="H69" s="303">
        <f t="shared" ref="H69:H76" si="31">D69*G69</f>
        <v>0</v>
      </c>
      <c r="I69" s="304">
        <f t="shared" ref="I69:I76" si="32">F69+H69</f>
        <v>0</v>
      </c>
      <c r="J69" s="305"/>
      <c r="K69" s="306"/>
      <c r="L69" s="306"/>
      <c r="M69" s="306"/>
      <c r="N69" s="544">
        <f>SUM(J69:M70)</f>
        <v>0</v>
      </c>
      <c r="O69" s="533"/>
      <c r="P69" s="534">
        <f>F69+H69+N69+O69</f>
        <v>0</v>
      </c>
    </row>
    <row r="70" spans="2:17" ht="14.85" customHeight="1" x14ac:dyDescent="0.25">
      <c r="B70" s="537"/>
      <c r="C70" s="418" t="s">
        <v>186</v>
      </c>
      <c r="D70" s="243">
        <f>_xlfn.XLOOKUP(C70,'Fee rates and unit costs'!$B$5:$B$17,'Fee rates and unit costs'!$G$5:$G$17,0,0)</f>
        <v>0</v>
      </c>
      <c r="E70" s="100"/>
      <c r="F70" s="120">
        <f t="shared" si="30"/>
        <v>0</v>
      </c>
      <c r="G70" s="100"/>
      <c r="H70" s="254">
        <f t="shared" si="31"/>
        <v>0</v>
      </c>
      <c r="I70" s="255">
        <f t="shared" si="32"/>
        <v>0</v>
      </c>
      <c r="J70" s="308"/>
      <c r="K70" s="309"/>
      <c r="L70" s="309"/>
      <c r="M70" s="309"/>
      <c r="N70" s="538"/>
      <c r="O70" s="533"/>
      <c r="P70" s="535"/>
    </row>
    <row r="71" spans="2:17" x14ac:dyDescent="0.25">
      <c r="B71" s="115" t="s">
        <v>77</v>
      </c>
      <c r="C71" s="419" t="s">
        <v>186</v>
      </c>
      <c r="D71" s="246">
        <f>_xlfn.XLOOKUP(C71,'Fee rates and unit costs'!$B$5:$B$17,'Fee rates and unit costs'!$G$5:$G$17,0,0)</f>
        <v>0</v>
      </c>
      <c r="E71" s="103"/>
      <c r="F71" s="137">
        <f t="shared" si="30"/>
        <v>0</v>
      </c>
      <c r="G71" s="103"/>
      <c r="H71" s="310">
        <f t="shared" si="31"/>
        <v>0</v>
      </c>
      <c r="I71" s="311">
        <f t="shared" si="32"/>
        <v>0</v>
      </c>
      <c r="J71" s="308"/>
      <c r="K71" s="309"/>
      <c r="L71" s="309"/>
      <c r="M71" s="264"/>
      <c r="N71" s="312">
        <f>SUM(J71:M71)</f>
        <v>0</v>
      </c>
      <c r="O71" s="266"/>
      <c r="P71" s="267">
        <f>F71+H71+N71+O71</f>
        <v>0</v>
      </c>
    </row>
    <row r="72" spans="2:17" x14ac:dyDescent="0.25">
      <c r="B72" s="536" t="s">
        <v>78</v>
      </c>
      <c r="C72" s="418" t="s">
        <v>186</v>
      </c>
      <c r="D72" s="243">
        <f>_xlfn.XLOOKUP(C72,'Fee rates and unit costs'!$B$5:$B$17,'Fee rates and unit costs'!$G$5:$G$17,0,0)</f>
        <v>0</v>
      </c>
      <c r="E72" s="100"/>
      <c r="F72" s="120">
        <f t="shared" si="30"/>
        <v>0</v>
      </c>
      <c r="G72" s="100"/>
      <c r="H72" s="254">
        <f t="shared" si="31"/>
        <v>0</v>
      </c>
      <c r="I72" s="255">
        <f t="shared" si="32"/>
        <v>0</v>
      </c>
      <c r="J72" s="270"/>
      <c r="K72" s="271"/>
      <c r="L72" s="271"/>
      <c r="M72" s="271"/>
      <c r="N72" s="538">
        <f>SUM(J72:M73)</f>
        <v>0</v>
      </c>
      <c r="O72" s="539"/>
      <c r="P72" s="541">
        <f>F72+H72+N72+O72</f>
        <v>0</v>
      </c>
    </row>
    <row r="73" spans="2:17" x14ac:dyDescent="0.25">
      <c r="B73" s="537"/>
      <c r="C73" s="418" t="s">
        <v>186</v>
      </c>
      <c r="D73" s="243">
        <f>_xlfn.XLOOKUP(C73,'Fee rates and unit costs'!$B$5:$B$17,'Fee rates and unit costs'!$G$5:$G$17,0,0)</f>
        <v>0</v>
      </c>
      <c r="E73" s="100"/>
      <c r="F73" s="120">
        <f t="shared" si="30"/>
        <v>0</v>
      </c>
      <c r="G73" s="100"/>
      <c r="H73" s="254">
        <f t="shared" si="31"/>
        <v>0</v>
      </c>
      <c r="I73" s="255">
        <f t="shared" si="32"/>
        <v>0</v>
      </c>
      <c r="J73" s="308"/>
      <c r="K73" s="309"/>
      <c r="L73" s="309"/>
      <c r="M73" s="309"/>
      <c r="N73" s="538"/>
      <c r="O73" s="540"/>
      <c r="P73" s="529"/>
    </row>
    <row r="74" spans="2:17" x14ac:dyDescent="0.25">
      <c r="B74" s="116" t="s">
        <v>79</v>
      </c>
      <c r="C74" s="420" t="s">
        <v>186</v>
      </c>
      <c r="D74" s="245">
        <f>_xlfn.XLOOKUP(C74,'Fee rates and unit costs'!$B$5:$B$17,'Fee rates and unit costs'!$G$5:$G$17,0,0)</f>
        <v>0</v>
      </c>
      <c r="E74" s="102"/>
      <c r="F74" s="122">
        <f t="shared" si="30"/>
        <v>0</v>
      </c>
      <c r="G74" s="102"/>
      <c r="H74" s="261">
        <f t="shared" si="31"/>
        <v>0</v>
      </c>
      <c r="I74" s="262">
        <f t="shared" si="32"/>
        <v>0</v>
      </c>
      <c r="J74" s="263"/>
      <c r="K74" s="264"/>
      <c r="L74" s="264"/>
      <c r="M74" s="264"/>
      <c r="N74" s="312">
        <f>SUM(J74:M74)</f>
        <v>0</v>
      </c>
      <c r="O74" s="266"/>
      <c r="P74" s="267">
        <f>F74+H74+N74+O74</f>
        <v>0</v>
      </c>
    </row>
    <row r="75" spans="2:17" x14ac:dyDescent="0.25">
      <c r="B75" s="117" t="s">
        <v>98</v>
      </c>
      <c r="C75" s="420" t="s">
        <v>186</v>
      </c>
      <c r="D75" s="245">
        <f>_xlfn.XLOOKUP(C75,'Fee rates and unit costs'!$B$5:$B$17,'Fee rates and unit costs'!$G$5:$G$17,0,0)</f>
        <v>0</v>
      </c>
      <c r="E75" s="102"/>
      <c r="F75" s="122">
        <f t="shared" si="30"/>
        <v>0</v>
      </c>
      <c r="G75" s="102"/>
      <c r="H75" s="261">
        <f t="shared" si="31"/>
        <v>0</v>
      </c>
      <c r="I75" s="262">
        <f t="shared" si="32"/>
        <v>0</v>
      </c>
      <c r="J75" s="263"/>
      <c r="K75" s="264"/>
      <c r="L75" s="264"/>
      <c r="M75" s="264"/>
      <c r="N75" s="312">
        <f>SUM(J75:M75)</f>
        <v>0</v>
      </c>
      <c r="O75" s="273"/>
      <c r="P75" s="267">
        <f>F75+H75+N75+O75</f>
        <v>0</v>
      </c>
    </row>
    <row r="76" spans="2:17" ht="15.75" thickBot="1" x14ac:dyDescent="0.3">
      <c r="B76" s="115" t="s">
        <v>178</v>
      </c>
      <c r="C76" s="421" t="s">
        <v>186</v>
      </c>
      <c r="D76" s="251">
        <f>_xlfn.XLOOKUP(C76,'Fee rates and unit costs'!$B$5:$B$17,'Fee rates and unit costs'!$G$5:$G$17,0,0)</f>
        <v>0</v>
      </c>
      <c r="E76" s="118"/>
      <c r="F76" s="121">
        <f t="shared" si="30"/>
        <v>0</v>
      </c>
      <c r="G76" s="118"/>
      <c r="H76" s="268">
        <f t="shared" si="31"/>
        <v>0</v>
      </c>
      <c r="I76" s="269">
        <f t="shared" si="32"/>
        <v>0</v>
      </c>
      <c r="J76" s="314"/>
      <c r="K76" s="315"/>
      <c r="L76" s="315"/>
      <c r="M76" s="316"/>
      <c r="N76" s="312">
        <f>SUM(J76:M76)</f>
        <v>0</v>
      </c>
      <c r="O76" s="317"/>
      <c r="P76" s="267">
        <f>F76+H76+N76+O76</f>
        <v>0</v>
      </c>
    </row>
    <row r="77" spans="2:17" s="38" customFormat="1" ht="15.75" thickBot="1" x14ac:dyDescent="0.3">
      <c r="B77" s="1" t="s">
        <v>58</v>
      </c>
      <c r="C77" s="422"/>
      <c r="D77" s="252"/>
      <c r="E77" s="32">
        <f t="shared" ref="E77:O77" si="33">SUM(E78:E79)</f>
        <v>0</v>
      </c>
      <c r="F77" s="32">
        <f t="shared" si="33"/>
        <v>0</v>
      </c>
      <c r="G77" s="32">
        <f t="shared" si="33"/>
        <v>0</v>
      </c>
      <c r="H77" s="289">
        <f t="shared" si="33"/>
        <v>0</v>
      </c>
      <c r="I77" s="302">
        <f t="shared" ref="I77" si="34">SUM(I78:I79)</f>
        <v>0</v>
      </c>
      <c r="J77" s="287">
        <f t="shared" si="33"/>
        <v>0</v>
      </c>
      <c r="K77" s="252">
        <f t="shared" si="33"/>
        <v>0</v>
      </c>
      <c r="L77" s="252">
        <f t="shared" si="33"/>
        <v>0</v>
      </c>
      <c r="M77" s="288">
        <f t="shared" ref="M77" si="35">SUM(M78:M79)</f>
        <v>0</v>
      </c>
      <c r="N77" s="318">
        <f t="shared" si="33"/>
        <v>0</v>
      </c>
      <c r="O77" s="289">
        <f t="shared" si="33"/>
        <v>0</v>
      </c>
      <c r="P77" s="290">
        <f>SUM(P78:P79)</f>
        <v>0</v>
      </c>
    </row>
    <row r="78" spans="2:17" x14ac:dyDescent="0.25">
      <c r="B78" s="116" t="s">
        <v>80</v>
      </c>
      <c r="C78" s="418" t="s">
        <v>186</v>
      </c>
      <c r="D78" s="243">
        <f>_xlfn.XLOOKUP(C78,'Fee rates and unit costs'!$B$5:$B$17,'Fee rates and unit costs'!$G$5:$G$17,0,0)</f>
        <v>0</v>
      </c>
      <c r="E78" s="100"/>
      <c r="F78" s="120">
        <f t="shared" ref="F78:F79" si="36">E78*D78</f>
        <v>0</v>
      </c>
      <c r="G78" s="100"/>
      <c r="H78" s="254">
        <f t="shared" ref="H78:H79" si="37">D78*G78</f>
        <v>0</v>
      </c>
      <c r="I78" s="255">
        <f t="shared" ref="I78:I79" si="38">F78+H78</f>
        <v>0</v>
      </c>
      <c r="J78" s="256"/>
      <c r="K78" s="257"/>
      <c r="L78" s="257"/>
      <c r="M78" s="257"/>
      <c r="N78" s="319">
        <f>SUM(J78:M78)</f>
        <v>0</v>
      </c>
      <c r="O78" s="273"/>
      <c r="P78" s="267">
        <f>F78+H78+N78+O78</f>
        <v>0</v>
      </c>
    </row>
    <row r="79" spans="2:17" ht="15.75" thickBot="1" x14ac:dyDescent="0.3">
      <c r="B79" s="116" t="s">
        <v>81</v>
      </c>
      <c r="C79" s="421" t="s">
        <v>186</v>
      </c>
      <c r="D79" s="251">
        <f>_xlfn.XLOOKUP(C79,'Fee rates and unit costs'!$B$5:$B$17,'Fee rates and unit costs'!$G$5:$G$17,0,0)</f>
        <v>0</v>
      </c>
      <c r="E79" s="118"/>
      <c r="F79" s="121">
        <f t="shared" si="36"/>
        <v>0</v>
      </c>
      <c r="G79" s="118"/>
      <c r="H79" s="268">
        <f t="shared" si="37"/>
        <v>0</v>
      </c>
      <c r="I79" s="269">
        <f t="shared" si="38"/>
        <v>0</v>
      </c>
      <c r="J79" s="320"/>
      <c r="K79" s="316"/>
      <c r="L79" s="316"/>
      <c r="M79" s="316"/>
      <c r="N79" s="321">
        <f>+M79+L79+K79+J79</f>
        <v>0</v>
      </c>
      <c r="O79" s="273"/>
      <c r="P79" s="267">
        <f>F79+H79+N79+O79</f>
        <v>0</v>
      </c>
    </row>
    <row r="80" spans="2:17" s="38" customFormat="1" ht="15.75" thickBot="1" x14ac:dyDescent="0.3">
      <c r="B80" s="1" t="s">
        <v>66</v>
      </c>
      <c r="C80" s="422"/>
      <c r="D80" s="252"/>
      <c r="E80" s="32">
        <f>SUM(E81:E83)</f>
        <v>0</v>
      </c>
      <c r="F80" s="32">
        <f t="shared" ref="F80:O80" si="39">SUM(F81:F83)</f>
        <v>0</v>
      </c>
      <c r="G80" s="32">
        <f>SUM(G81:G83)</f>
        <v>0</v>
      </c>
      <c r="H80" s="289">
        <f t="shared" si="39"/>
        <v>0</v>
      </c>
      <c r="I80" s="302">
        <f t="shared" si="39"/>
        <v>0</v>
      </c>
      <c r="J80" s="287">
        <f t="shared" si="39"/>
        <v>0</v>
      </c>
      <c r="K80" s="252">
        <f t="shared" si="39"/>
        <v>0</v>
      </c>
      <c r="L80" s="252">
        <f t="shared" si="39"/>
        <v>0</v>
      </c>
      <c r="M80" s="288">
        <f t="shared" si="39"/>
        <v>0</v>
      </c>
      <c r="N80" s="318">
        <f t="shared" si="39"/>
        <v>0</v>
      </c>
      <c r="O80" s="289">
        <f t="shared" si="39"/>
        <v>0</v>
      </c>
      <c r="P80" s="290">
        <f>SUM(P81:P83)</f>
        <v>0</v>
      </c>
      <c r="Q80" s="53"/>
    </row>
    <row r="81" spans="2:18" x14ac:dyDescent="0.25">
      <c r="B81" s="116" t="s">
        <v>82</v>
      </c>
      <c r="C81" s="418" t="s">
        <v>186</v>
      </c>
      <c r="D81" s="243">
        <f>_xlfn.XLOOKUP(C81,'Fee rates and unit costs'!$B$5:$B$17,'Fee rates and unit costs'!$G$5:$G$17,0,0)</f>
        <v>0</v>
      </c>
      <c r="E81" s="100"/>
      <c r="F81" s="120">
        <f t="shared" ref="F81:F83" si="40">E81*D81</f>
        <v>0</v>
      </c>
      <c r="G81" s="100"/>
      <c r="H81" s="254">
        <f t="shared" ref="H81:H83" si="41">D81*G81</f>
        <v>0</v>
      </c>
      <c r="I81" s="255">
        <f t="shared" ref="I81:I83" si="42">F81+H81</f>
        <v>0</v>
      </c>
      <c r="J81" s="305"/>
      <c r="K81" s="306"/>
      <c r="L81" s="306"/>
      <c r="M81" s="306"/>
      <c r="N81" s="319">
        <f>+M81+L81+K81+J81</f>
        <v>0</v>
      </c>
      <c r="O81" s="273"/>
      <c r="P81" s="322">
        <f>+F81+H81+M81+N81</f>
        <v>0</v>
      </c>
      <c r="Q81" s="44"/>
    </row>
    <row r="82" spans="2:18" x14ac:dyDescent="0.25">
      <c r="B82" s="116" t="s">
        <v>83</v>
      </c>
      <c r="C82" s="419" t="s">
        <v>186</v>
      </c>
      <c r="D82" s="246">
        <f>_xlfn.XLOOKUP(C82,'Fee rates and unit costs'!$B$5:$B$17,'Fee rates and unit costs'!$G$5:$G$17,0,0)</f>
        <v>0</v>
      </c>
      <c r="E82" s="103"/>
      <c r="F82" s="137">
        <f t="shared" si="40"/>
        <v>0</v>
      </c>
      <c r="G82" s="103"/>
      <c r="H82" s="310">
        <f t="shared" si="41"/>
        <v>0</v>
      </c>
      <c r="I82" s="311">
        <f t="shared" si="42"/>
        <v>0</v>
      </c>
      <c r="J82" s="263"/>
      <c r="K82" s="264"/>
      <c r="L82" s="264"/>
      <c r="M82" s="264"/>
      <c r="N82" s="323">
        <f>+M82+L82+K82+J82</f>
        <v>0</v>
      </c>
      <c r="O82" s="273"/>
      <c r="P82" s="324">
        <f>+F82+H82+M82+N82</f>
        <v>0</v>
      </c>
      <c r="Q82" s="44"/>
    </row>
    <row r="83" spans="2:18" ht="15.75" thickBot="1" x14ac:dyDescent="0.3">
      <c r="B83" s="115" t="s">
        <v>84</v>
      </c>
      <c r="C83" s="418" t="s">
        <v>186</v>
      </c>
      <c r="D83" s="243">
        <f>_xlfn.XLOOKUP(C83,'Fee rates and unit costs'!$B$5:$B$17,'Fee rates and unit costs'!$G$5:$G$17,0,0)</f>
        <v>0</v>
      </c>
      <c r="E83" s="100"/>
      <c r="F83" s="120">
        <f t="shared" si="40"/>
        <v>0</v>
      </c>
      <c r="G83" s="100"/>
      <c r="H83" s="254">
        <f t="shared" si="41"/>
        <v>0</v>
      </c>
      <c r="I83" s="255">
        <f t="shared" si="42"/>
        <v>0</v>
      </c>
      <c r="J83" s="325"/>
      <c r="K83" s="326"/>
      <c r="L83" s="326"/>
      <c r="M83" s="326"/>
      <c r="N83" s="327">
        <f>+M83+L83+K83+J83</f>
        <v>0</v>
      </c>
      <c r="O83" s="328"/>
      <c r="P83" s="329">
        <f>+F83+H83+M83+N83</f>
        <v>0</v>
      </c>
      <c r="Q83" s="44"/>
    </row>
    <row r="84" spans="2:18" s="38" customFormat="1" ht="15.75" thickBot="1" x14ac:dyDescent="0.3">
      <c r="B84" s="5" t="s">
        <v>18</v>
      </c>
      <c r="C84" s="27"/>
      <c r="D84" s="64"/>
      <c r="E84" s="64">
        <f>E67</f>
        <v>0</v>
      </c>
      <c r="F84" s="64">
        <f>F67</f>
        <v>0</v>
      </c>
      <c r="G84" s="64">
        <f>G67</f>
        <v>0</v>
      </c>
      <c r="H84" s="279">
        <f>H67</f>
        <v>0</v>
      </c>
      <c r="I84" s="279">
        <f>I67</f>
        <v>0</v>
      </c>
      <c r="J84" s="275">
        <f t="shared" ref="J84:P84" si="43">J67</f>
        <v>0</v>
      </c>
      <c r="K84" s="276">
        <f t="shared" si="43"/>
        <v>0</v>
      </c>
      <c r="L84" s="276">
        <f t="shared" si="43"/>
        <v>0</v>
      </c>
      <c r="M84" s="276">
        <f t="shared" si="43"/>
        <v>0</v>
      </c>
      <c r="N84" s="274">
        <f t="shared" si="43"/>
        <v>0</v>
      </c>
      <c r="O84" s="280">
        <f t="shared" si="43"/>
        <v>0</v>
      </c>
      <c r="P84" s="280">
        <f t="shared" si="43"/>
        <v>0</v>
      </c>
      <c r="R84" s="48"/>
    </row>
    <row r="85" spans="2:18" s="38" customFormat="1" ht="15.75" thickBot="1" x14ac:dyDescent="0.3">
      <c r="B85" s="2"/>
      <c r="C85" s="49"/>
      <c r="D85" s="49"/>
      <c r="E85" s="49"/>
      <c r="F85" s="49"/>
      <c r="G85" s="49"/>
      <c r="H85" s="50"/>
      <c r="I85" s="50"/>
      <c r="J85" s="51"/>
      <c r="K85" s="51"/>
      <c r="L85" s="51"/>
      <c r="M85" s="51"/>
      <c r="N85" s="52"/>
      <c r="O85" s="51"/>
      <c r="P85" s="52"/>
    </row>
    <row r="86" spans="2:18" s="39" customFormat="1" ht="15" customHeight="1" thickBot="1" x14ac:dyDescent="0.3">
      <c r="B86" s="509" t="s">
        <v>107</v>
      </c>
      <c r="C86" s="491" t="s">
        <v>118</v>
      </c>
      <c r="D86" s="492"/>
      <c r="E86" s="492"/>
      <c r="F86" s="492"/>
      <c r="G86" s="492"/>
      <c r="H86" s="492"/>
      <c r="I86" s="493"/>
      <c r="J86" s="511" t="s">
        <v>119</v>
      </c>
      <c r="K86" s="511"/>
      <c r="L86" s="511"/>
      <c r="M86" s="511"/>
      <c r="N86" s="511"/>
      <c r="O86" s="507" t="s">
        <v>123</v>
      </c>
      <c r="P86" s="505" t="s">
        <v>115</v>
      </c>
    </row>
    <row r="87" spans="2:18" s="39" customFormat="1" ht="45.75" thickBot="1" x14ac:dyDescent="0.3">
      <c r="B87" s="542"/>
      <c r="C87" s="229" t="s">
        <v>60</v>
      </c>
      <c r="D87" s="19" t="s">
        <v>108</v>
      </c>
      <c r="E87" s="19" t="s">
        <v>180</v>
      </c>
      <c r="F87" s="13" t="s">
        <v>94</v>
      </c>
      <c r="G87" s="230" t="s">
        <v>89</v>
      </c>
      <c r="H87" s="14" t="s">
        <v>93</v>
      </c>
      <c r="I87" s="14" t="s">
        <v>93</v>
      </c>
      <c r="J87" s="228" t="s">
        <v>182</v>
      </c>
      <c r="K87" s="21" t="s">
        <v>19</v>
      </c>
      <c r="L87" s="21" t="s">
        <v>184</v>
      </c>
      <c r="M87" s="21" t="s">
        <v>183</v>
      </c>
      <c r="N87" s="26" t="s">
        <v>20</v>
      </c>
      <c r="O87" s="508"/>
      <c r="P87" s="506"/>
    </row>
    <row r="88" spans="2:18" s="39" customFormat="1" ht="15.75" thickBot="1" x14ac:dyDescent="0.3">
      <c r="B88" s="11" t="s">
        <v>67</v>
      </c>
      <c r="C88" s="130"/>
      <c r="D88" s="125"/>
      <c r="E88" s="40">
        <f>E89+E94</f>
        <v>0</v>
      </c>
      <c r="F88" s="40">
        <f t="shared" ref="F88:P88" si="44">F89+F94</f>
        <v>0</v>
      </c>
      <c r="G88" s="40">
        <f>G89+G94</f>
        <v>0</v>
      </c>
      <c r="H88" s="281">
        <f t="shared" si="44"/>
        <v>0</v>
      </c>
      <c r="I88" s="281">
        <f t="shared" si="44"/>
        <v>0</v>
      </c>
      <c r="J88" s="282">
        <f t="shared" si="44"/>
        <v>0</v>
      </c>
      <c r="K88" s="283">
        <f t="shared" si="44"/>
        <v>0</v>
      </c>
      <c r="L88" s="283">
        <f t="shared" si="44"/>
        <v>0</v>
      </c>
      <c r="M88" s="283">
        <f t="shared" si="44"/>
        <v>0</v>
      </c>
      <c r="N88" s="281">
        <f t="shared" si="44"/>
        <v>0</v>
      </c>
      <c r="O88" s="284">
        <f t="shared" si="44"/>
        <v>0</v>
      </c>
      <c r="P88" s="285">
        <f t="shared" si="44"/>
        <v>0</v>
      </c>
    </row>
    <row r="89" spans="2:18" s="38" customFormat="1" ht="15.75" thickBot="1" x14ac:dyDescent="0.3">
      <c r="B89" s="12" t="s">
        <v>68</v>
      </c>
      <c r="C89" s="131"/>
      <c r="D89" s="32"/>
      <c r="E89" s="31">
        <f>SUM(E90:E93)</f>
        <v>0</v>
      </c>
      <c r="F89" s="31">
        <f>SUM(F90:F93)</f>
        <v>0</v>
      </c>
      <c r="G89" s="31">
        <f>SUM(G90:G93)</f>
        <v>0</v>
      </c>
      <c r="H89" s="286">
        <f>SUM(H90:H93)</f>
        <v>0</v>
      </c>
      <c r="I89" s="286">
        <f>SUM(I90:I93)</f>
        <v>0</v>
      </c>
      <c r="J89" s="287">
        <f t="shared" ref="J89:N89" si="45">SUM(J90:J93)</f>
        <v>0</v>
      </c>
      <c r="K89" s="288">
        <f t="shared" si="45"/>
        <v>0</v>
      </c>
      <c r="L89" s="288">
        <f t="shared" si="45"/>
        <v>0</v>
      </c>
      <c r="M89" s="288">
        <f t="shared" si="45"/>
        <v>0</v>
      </c>
      <c r="N89" s="286">
        <f t="shared" si="45"/>
        <v>0</v>
      </c>
      <c r="O89" s="289">
        <f>SUM(O90:O93)</f>
        <v>0</v>
      </c>
      <c r="P89" s="290">
        <f>SUM(P90:P93)</f>
        <v>0</v>
      </c>
    </row>
    <row r="90" spans="2:18" x14ac:dyDescent="0.25">
      <c r="B90" s="543" t="s">
        <v>99</v>
      </c>
      <c r="C90" s="418" t="s">
        <v>186</v>
      </c>
      <c r="D90" s="243">
        <f>_xlfn.XLOOKUP(C90,'Fee rates and unit costs'!$B$5:$B$17,'Fee rates and unit costs'!$G$5:$G$17,0,0)</f>
        <v>0</v>
      </c>
      <c r="E90" s="100"/>
      <c r="F90" s="120">
        <f t="shared" ref="F90:F93" si="46">E90*D90</f>
        <v>0</v>
      </c>
      <c r="G90" s="100"/>
      <c r="H90" s="254">
        <f t="shared" ref="H90:H93" si="47">D90*G90</f>
        <v>0</v>
      </c>
      <c r="I90" s="255">
        <f t="shared" ref="I90:I93" si="48">F90+H90</f>
        <v>0</v>
      </c>
      <c r="J90" s="256"/>
      <c r="K90" s="257"/>
      <c r="L90" s="257"/>
      <c r="M90" s="257"/>
      <c r="N90" s="550">
        <f>SUM(J90:M92)</f>
        <v>0</v>
      </c>
      <c r="O90" s="494"/>
      <c r="P90" s="527">
        <f>+F90+H90+K90+J90</f>
        <v>0</v>
      </c>
    </row>
    <row r="91" spans="2:18" x14ac:dyDescent="0.25">
      <c r="B91" s="549"/>
      <c r="C91" s="418" t="s">
        <v>186</v>
      </c>
      <c r="D91" s="243">
        <f>_xlfn.XLOOKUP(C91,'Fee rates and unit costs'!$B$5:$B$17,'Fee rates and unit costs'!$G$5:$G$17,0,0)</f>
        <v>0</v>
      </c>
      <c r="E91" s="100"/>
      <c r="F91" s="120">
        <f t="shared" si="46"/>
        <v>0</v>
      </c>
      <c r="G91" s="100"/>
      <c r="H91" s="254">
        <f t="shared" si="47"/>
        <v>0</v>
      </c>
      <c r="I91" s="255">
        <f t="shared" si="48"/>
        <v>0</v>
      </c>
      <c r="J91" s="258"/>
      <c r="K91" s="170"/>
      <c r="L91" s="170"/>
      <c r="M91" s="170"/>
      <c r="N91" s="551"/>
      <c r="O91" s="495"/>
      <c r="P91" s="528"/>
    </row>
    <row r="92" spans="2:18" x14ac:dyDescent="0.25">
      <c r="B92" s="537"/>
      <c r="C92" s="418" t="s">
        <v>186</v>
      </c>
      <c r="D92" s="243">
        <f>_xlfn.XLOOKUP(C92,'Fee rates and unit costs'!$B$5:$B$17,'Fee rates and unit costs'!$G$5:$G$17,0,0)</f>
        <v>0</v>
      </c>
      <c r="E92" s="100"/>
      <c r="F92" s="120">
        <f t="shared" si="46"/>
        <v>0</v>
      </c>
      <c r="G92" s="100"/>
      <c r="H92" s="254">
        <f t="shared" si="47"/>
        <v>0</v>
      </c>
      <c r="I92" s="255">
        <f t="shared" si="48"/>
        <v>0</v>
      </c>
      <c r="J92" s="259"/>
      <c r="K92" s="260"/>
      <c r="L92" s="260"/>
      <c r="M92" s="260"/>
      <c r="N92" s="551"/>
      <c r="O92" s="496"/>
      <c r="P92" s="529"/>
    </row>
    <row r="93" spans="2:18" ht="15.75" thickBot="1" x14ac:dyDescent="0.3">
      <c r="B93" s="117" t="s">
        <v>100</v>
      </c>
      <c r="C93" s="421" t="s">
        <v>186</v>
      </c>
      <c r="D93" s="251">
        <f>_xlfn.XLOOKUP(C93,'Fee rates and unit costs'!$B$5:$B$17,'Fee rates and unit costs'!$G$5:$G$17,0,0)</f>
        <v>0</v>
      </c>
      <c r="E93" s="118"/>
      <c r="F93" s="121">
        <f t="shared" si="46"/>
        <v>0</v>
      </c>
      <c r="G93" s="118"/>
      <c r="H93" s="268">
        <f t="shared" si="47"/>
        <v>0</v>
      </c>
      <c r="I93" s="269">
        <f t="shared" si="48"/>
        <v>0</v>
      </c>
      <c r="J93" s="292"/>
      <c r="K93" s="293"/>
      <c r="L93" s="293"/>
      <c r="M93" s="293"/>
      <c r="N93" s="294">
        <f>SUM(J93:M93)</f>
        <v>0</v>
      </c>
      <c r="O93" s="295"/>
      <c r="P93" s="296">
        <f>+F93+O93+N93+H93</f>
        <v>0</v>
      </c>
    </row>
    <row r="94" spans="2:18" s="38" customFormat="1" ht="15.75" thickBot="1" x14ac:dyDescent="0.3">
      <c r="B94" s="1" t="s">
        <v>69</v>
      </c>
      <c r="C94" s="430"/>
      <c r="D94" s="252"/>
      <c r="E94" s="32">
        <f t="shared" ref="E94:O94" si="49">SUM(E95:E99)</f>
        <v>0</v>
      </c>
      <c r="F94" s="32">
        <f t="shared" si="49"/>
        <v>0</v>
      </c>
      <c r="G94" s="32">
        <f t="shared" si="49"/>
        <v>0</v>
      </c>
      <c r="H94" s="289">
        <f t="shared" si="49"/>
        <v>0</v>
      </c>
      <c r="I94" s="289">
        <f t="shared" ref="I94" si="50">SUM(I95:I99)</f>
        <v>0</v>
      </c>
      <c r="J94" s="287">
        <f t="shared" si="49"/>
        <v>0</v>
      </c>
      <c r="K94" s="288">
        <f t="shared" si="49"/>
        <v>0</v>
      </c>
      <c r="L94" s="288">
        <f t="shared" si="49"/>
        <v>0</v>
      </c>
      <c r="M94" s="288">
        <f t="shared" ref="M94" si="51">SUM(M95:M99)</f>
        <v>0</v>
      </c>
      <c r="N94" s="286">
        <f t="shared" si="49"/>
        <v>0</v>
      </c>
      <c r="O94" s="289">
        <f t="shared" si="49"/>
        <v>0</v>
      </c>
      <c r="P94" s="290">
        <f>SUM(P95:P99)</f>
        <v>0</v>
      </c>
    </row>
    <row r="95" spans="2:18" ht="14.85" customHeight="1" x14ac:dyDescent="0.25">
      <c r="B95" s="549" t="s">
        <v>101</v>
      </c>
      <c r="C95" s="418" t="s">
        <v>186</v>
      </c>
      <c r="D95" s="243">
        <f>_xlfn.XLOOKUP(C95,'Fee rates and unit costs'!$B$5:$B$17,'Fee rates and unit costs'!$G$5:$G$17,0,0)</f>
        <v>0</v>
      </c>
      <c r="E95" s="100"/>
      <c r="F95" s="120">
        <f t="shared" ref="F95:F99" si="52">E95*D95</f>
        <v>0</v>
      </c>
      <c r="G95" s="100"/>
      <c r="H95" s="254">
        <f t="shared" ref="H95:H99" si="53">D95*G95</f>
        <v>0</v>
      </c>
      <c r="I95" s="255">
        <f t="shared" ref="I95:I99" si="54">F95+H95</f>
        <v>0</v>
      </c>
      <c r="J95" s="256"/>
      <c r="K95" s="257"/>
      <c r="L95" s="257"/>
      <c r="M95" s="257"/>
      <c r="N95" s="552">
        <f>SUM(J95:M98)</f>
        <v>0</v>
      </c>
      <c r="O95" s="494"/>
      <c r="P95" s="527">
        <f>+F95+O95+N95+H95</f>
        <v>0</v>
      </c>
    </row>
    <row r="96" spans="2:18" x14ac:dyDescent="0.25">
      <c r="B96" s="549"/>
      <c r="C96" s="418" t="s">
        <v>186</v>
      </c>
      <c r="D96" s="243">
        <f>_xlfn.XLOOKUP(C96,'Fee rates and unit costs'!$B$5:$B$17,'Fee rates and unit costs'!$G$5:$G$17,0,0)</f>
        <v>0</v>
      </c>
      <c r="E96" s="100"/>
      <c r="F96" s="120">
        <f t="shared" si="52"/>
        <v>0</v>
      </c>
      <c r="G96" s="100"/>
      <c r="H96" s="254">
        <f t="shared" si="53"/>
        <v>0</v>
      </c>
      <c r="I96" s="255">
        <f t="shared" si="54"/>
        <v>0</v>
      </c>
      <c r="J96" s="258"/>
      <c r="K96" s="170"/>
      <c r="L96" s="170"/>
      <c r="M96" s="170"/>
      <c r="N96" s="553"/>
      <c r="O96" s="495"/>
      <c r="P96" s="528"/>
    </row>
    <row r="97" spans="2:19" x14ac:dyDescent="0.25">
      <c r="B97" s="549"/>
      <c r="C97" s="418" t="s">
        <v>186</v>
      </c>
      <c r="D97" s="243">
        <f>_xlfn.XLOOKUP(C97,'Fee rates and unit costs'!$B$5:$B$17,'Fee rates and unit costs'!$G$5:$G$17,0,0)</f>
        <v>0</v>
      </c>
      <c r="E97" s="100"/>
      <c r="F97" s="120">
        <f t="shared" si="52"/>
        <v>0</v>
      </c>
      <c r="G97" s="100"/>
      <c r="H97" s="254">
        <f t="shared" si="53"/>
        <v>0</v>
      </c>
      <c r="I97" s="255">
        <f t="shared" si="54"/>
        <v>0</v>
      </c>
      <c r="J97" s="258"/>
      <c r="K97" s="170"/>
      <c r="L97" s="170"/>
      <c r="M97" s="170"/>
      <c r="N97" s="553"/>
      <c r="O97" s="495"/>
      <c r="P97" s="528"/>
    </row>
    <row r="98" spans="2:19" x14ac:dyDescent="0.25">
      <c r="B98" s="537"/>
      <c r="C98" s="418" t="s">
        <v>186</v>
      </c>
      <c r="D98" s="243">
        <f>_xlfn.XLOOKUP(C98,'Fee rates and unit costs'!$B$5:$B$17,'Fee rates and unit costs'!$G$5:$G$17,0,0)</f>
        <v>0</v>
      </c>
      <c r="E98" s="100"/>
      <c r="F98" s="120">
        <f t="shared" si="52"/>
        <v>0</v>
      </c>
      <c r="G98" s="100"/>
      <c r="H98" s="254">
        <f t="shared" si="53"/>
        <v>0</v>
      </c>
      <c r="I98" s="255">
        <f t="shared" si="54"/>
        <v>0</v>
      </c>
      <c r="J98" s="259"/>
      <c r="K98" s="260"/>
      <c r="L98" s="260"/>
      <c r="M98" s="260"/>
      <c r="N98" s="553"/>
      <c r="O98" s="496"/>
      <c r="P98" s="529"/>
    </row>
    <row r="99" spans="2:19" ht="15.75" thickBot="1" x14ac:dyDescent="0.3">
      <c r="B99" s="119" t="s">
        <v>102</v>
      </c>
      <c r="C99" s="421" t="s">
        <v>186</v>
      </c>
      <c r="D99" s="253">
        <f>_xlfn.XLOOKUP(C99,'Fee rates and unit costs'!$B$5:$B$17,'Fee rates and unit costs'!$G$5:$G$17,0,0)</f>
        <v>0</v>
      </c>
      <c r="E99" s="118"/>
      <c r="F99" s="121">
        <f t="shared" si="52"/>
        <v>0</v>
      </c>
      <c r="G99" s="118"/>
      <c r="H99" s="268">
        <f t="shared" si="53"/>
        <v>0</v>
      </c>
      <c r="I99" s="269">
        <f t="shared" si="54"/>
        <v>0</v>
      </c>
      <c r="J99" s="297"/>
      <c r="K99" s="298"/>
      <c r="L99" s="298"/>
      <c r="M99" s="298"/>
      <c r="N99" s="299">
        <f>SUM(J99:M99)</f>
        <v>0</v>
      </c>
      <c r="O99" s="295"/>
      <c r="P99" s="296">
        <f>+F99+O99+N99+H99</f>
        <v>0</v>
      </c>
    </row>
    <row r="100" spans="2:19" s="38" customFormat="1" ht="15.75" thickBot="1" x14ac:dyDescent="0.3">
      <c r="B100" s="5" t="s">
        <v>18</v>
      </c>
      <c r="C100" s="132"/>
      <c r="D100" s="133"/>
      <c r="E100" s="64">
        <f>SUM(E95:E99)</f>
        <v>0</v>
      </c>
      <c r="F100" s="64">
        <f t="shared" ref="F100:O100" si="55">F89+F94</f>
        <v>0</v>
      </c>
      <c r="G100" s="64">
        <f>SUM(G95:G99)</f>
        <v>0</v>
      </c>
      <c r="H100" s="274">
        <f t="shared" si="55"/>
        <v>0</v>
      </c>
      <c r="I100" s="274">
        <f t="shared" si="55"/>
        <v>0</v>
      </c>
      <c r="J100" s="275">
        <f t="shared" si="55"/>
        <v>0</v>
      </c>
      <c r="K100" s="276">
        <f t="shared" si="55"/>
        <v>0</v>
      </c>
      <c r="L100" s="276">
        <f t="shared" si="55"/>
        <v>0</v>
      </c>
      <c r="M100" s="276">
        <f t="shared" si="55"/>
        <v>0</v>
      </c>
      <c r="N100" s="274">
        <f t="shared" si="55"/>
        <v>0</v>
      </c>
      <c r="O100" s="277">
        <f t="shared" si="55"/>
        <v>0</v>
      </c>
      <c r="P100" s="278">
        <f>+P94+P89</f>
        <v>0</v>
      </c>
      <c r="R100" s="48"/>
    </row>
    <row r="101" spans="2:19" ht="15" customHeight="1" thickBot="1" x14ac:dyDescent="0.3">
      <c r="B101" s="46"/>
      <c r="J101" s="24"/>
      <c r="K101" s="24"/>
      <c r="L101" s="24"/>
      <c r="M101" s="24"/>
      <c r="N101" s="25"/>
      <c r="O101" s="24"/>
      <c r="P101" s="25"/>
      <c r="Q101" s="47"/>
    </row>
    <row r="102" spans="2:19" s="4" customFormat="1" ht="25.5" customHeight="1" thickBot="1" x14ac:dyDescent="0.3">
      <c r="B102" s="509" t="s">
        <v>46</v>
      </c>
      <c r="C102" s="491" t="s">
        <v>118</v>
      </c>
      <c r="D102" s="492"/>
      <c r="E102" s="492"/>
      <c r="F102" s="492"/>
      <c r="G102" s="492"/>
      <c r="H102" s="492"/>
      <c r="I102" s="493"/>
      <c r="J102" s="511" t="s">
        <v>119</v>
      </c>
      <c r="K102" s="511"/>
      <c r="L102" s="511"/>
      <c r="M102" s="511"/>
      <c r="N102" s="511"/>
      <c r="O102" s="507" t="s">
        <v>123</v>
      </c>
      <c r="P102" s="505" t="s">
        <v>115</v>
      </c>
      <c r="Q102" s="45"/>
    </row>
    <row r="103" spans="2:19" s="39" customFormat="1" ht="45" customHeight="1" thickBot="1" x14ac:dyDescent="0.3">
      <c r="B103" s="510"/>
      <c r="C103" s="229" t="s">
        <v>60</v>
      </c>
      <c r="D103" s="230" t="s">
        <v>108</v>
      </c>
      <c r="E103" s="230" t="s">
        <v>180</v>
      </c>
      <c r="F103" s="13" t="s">
        <v>94</v>
      </c>
      <c r="G103" s="230" t="s">
        <v>89</v>
      </c>
      <c r="H103" s="14" t="s">
        <v>93</v>
      </c>
      <c r="I103" s="14" t="s">
        <v>93</v>
      </c>
      <c r="J103" s="228" t="s">
        <v>182</v>
      </c>
      <c r="K103" s="21" t="s">
        <v>19</v>
      </c>
      <c r="L103" s="21" t="s">
        <v>184</v>
      </c>
      <c r="M103" s="21" t="s">
        <v>183</v>
      </c>
      <c r="N103" s="26" t="s">
        <v>20</v>
      </c>
      <c r="O103" s="508"/>
      <c r="P103" s="506"/>
      <c r="Q103" s="231"/>
    </row>
    <row r="104" spans="2:19" x14ac:dyDescent="0.25">
      <c r="B104" s="520" t="s">
        <v>47</v>
      </c>
      <c r="C104" s="426" t="s">
        <v>186</v>
      </c>
      <c r="D104" s="243">
        <f>_xlfn.XLOOKUP(C104,'Fee rates and unit costs'!$B$5:$B$17,'Fee rates and unit costs'!$G$5:$G$17,0,0)</f>
        <v>0</v>
      </c>
      <c r="E104" s="100"/>
      <c r="F104" s="120">
        <f t="shared" ref="F104:F109" si="56">E104*D104</f>
        <v>0</v>
      </c>
      <c r="G104" s="100"/>
      <c r="H104" s="254">
        <f t="shared" ref="H104:H109" si="57">D104*G104</f>
        <v>0</v>
      </c>
      <c r="I104" s="255">
        <f t="shared" ref="I104:I109" si="58">F104+H104</f>
        <v>0</v>
      </c>
      <c r="J104" s="256"/>
      <c r="K104" s="257"/>
      <c r="L104" s="257"/>
      <c r="M104" s="257"/>
      <c r="N104" s="523">
        <f>SUM(J104:M107)</f>
        <v>0</v>
      </c>
      <c r="O104" s="530"/>
      <c r="P104" s="527">
        <f>+F104+H104+N104+O104</f>
        <v>0</v>
      </c>
    </row>
    <row r="105" spans="2:19" x14ac:dyDescent="0.25">
      <c r="B105" s="521"/>
      <c r="C105" s="427" t="s">
        <v>186</v>
      </c>
      <c r="D105" s="243">
        <f>_xlfn.XLOOKUP(C105,'Fee rates and unit costs'!$B$5:$B$17,'Fee rates and unit costs'!$G$5:$G$17,0,0)</f>
        <v>0</v>
      </c>
      <c r="E105" s="100"/>
      <c r="F105" s="120">
        <f>E105*D105</f>
        <v>0</v>
      </c>
      <c r="G105" s="100"/>
      <c r="H105" s="254">
        <f t="shared" si="57"/>
        <v>0</v>
      </c>
      <c r="I105" s="255">
        <f>F105+H105</f>
        <v>0</v>
      </c>
      <c r="J105" s="258"/>
      <c r="K105" s="170"/>
      <c r="L105" s="170"/>
      <c r="M105" s="170"/>
      <c r="N105" s="524"/>
      <c r="O105" s="531"/>
      <c r="P105" s="528"/>
    </row>
    <row r="106" spans="2:19" x14ac:dyDescent="0.25">
      <c r="B106" s="521"/>
      <c r="C106" s="427" t="s">
        <v>186</v>
      </c>
      <c r="D106" s="243">
        <f>_xlfn.XLOOKUP(C106,'Fee rates and unit costs'!$B$5:$B$17,'Fee rates and unit costs'!$G$5:$G$17,0,0)</f>
        <v>0</v>
      </c>
      <c r="E106" s="100"/>
      <c r="F106" s="120">
        <f t="shared" si="56"/>
        <v>0</v>
      </c>
      <c r="G106" s="100"/>
      <c r="H106" s="254">
        <f t="shared" si="57"/>
        <v>0</v>
      </c>
      <c r="I106" s="255">
        <f t="shared" si="58"/>
        <v>0</v>
      </c>
      <c r="J106" s="258"/>
      <c r="K106" s="170"/>
      <c r="L106" s="170"/>
      <c r="M106" s="170"/>
      <c r="N106" s="524"/>
      <c r="O106" s="531"/>
      <c r="P106" s="528"/>
    </row>
    <row r="107" spans="2:19" x14ac:dyDescent="0.25">
      <c r="B107" s="522"/>
      <c r="C107" s="427" t="s">
        <v>186</v>
      </c>
      <c r="D107" s="243">
        <f>_xlfn.XLOOKUP(C107,'Fee rates and unit costs'!$B$5:$B$17,'Fee rates and unit costs'!$G$5:$G$17,0,0)</f>
        <v>0</v>
      </c>
      <c r="E107" s="100"/>
      <c r="F107" s="120">
        <f t="shared" si="56"/>
        <v>0</v>
      </c>
      <c r="G107" s="100"/>
      <c r="H107" s="254">
        <f t="shared" si="57"/>
        <v>0</v>
      </c>
      <c r="I107" s="255">
        <f t="shared" si="58"/>
        <v>0</v>
      </c>
      <c r="J107" s="259"/>
      <c r="K107" s="260"/>
      <c r="L107" s="260"/>
      <c r="M107" s="260"/>
      <c r="N107" s="524"/>
      <c r="O107" s="532"/>
      <c r="P107" s="529"/>
    </row>
    <row r="108" spans="2:19" x14ac:dyDescent="0.25">
      <c r="B108" s="134" t="s">
        <v>48</v>
      </c>
      <c r="C108" s="428" t="s">
        <v>186</v>
      </c>
      <c r="D108" s="245">
        <f>_xlfn.XLOOKUP(C108,'Fee rates and unit costs'!$B$5:$B$17,'Fee rates and unit costs'!$G$5:$G$17,0,0)</f>
        <v>0</v>
      </c>
      <c r="E108" s="102"/>
      <c r="F108" s="122">
        <f t="shared" si="56"/>
        <v>0</v>
      </c>
      <c r="G108" s="102"/>
      <c r="H108" s="261">
        <f t="shared" si="57"/>
        <v>0</v>
      </c>
      <c r="I108" s="262">
        <f t="shared" si="58"/>
        <v>0</v>
      </c>
      <c r="J108" s="263"/>
      <c r="K108" s="264"/>
      <c r="L108" s="264"/>
      <c r="M108" s="264"/>
      <c r="N108" s="265">
        <f>SUM(J108:M108)</f>
        <v>0</v>
      </c>
      <c r="O108" s="266"/>
      <c r="P108" s="267">
        <f>+F108+H108+N108+O108</f>
        <v>0</v>
      </c>
    </row>
    <row r="109" spans="2:19" ht="15.75" thickBot="1" x14ac:dyDescent="0.3">
      <c r="B109" s="134" t="s">
        <v>49</v>
      </c>
      <c r="C109" s="429" t="s">
        <v>186</v>
      </c>
      <c r="D109" s="253">
        <f>_xlfn.XLOOKUP(C109,'Fee rates and unit costs'!$B$5:$B$17,'Fee rates and unit costs'!$G$5:$G$17,0,0)</f>
        <v>0</v>
      </c>
      <c r="E109" s="118"/>
      <c r="F109" s="121">
        <f t="shared" si="56"/>
        <v>0</v>
      </c>
      <c r="G109" s="118"/>
      <c r="H109" s="268">
        <f t="shared" si="57"/>
        <v>0</v>
      </c>
      <c r="I109" s="269">
        <f t="shared" si="58"/>
        <v>0</v>
      </c>
      <c r="J109" s="270"/>
      <c r="K109" s="271"/>
      <c r="L109" s="271"/>
      <c r="M109" s="271"/>
      <c r="N109" s="272">
        <f>SUM(J109:M109)</f>
        <v>0</v>
      </c>
      <c r="O109" s="273"/>
      <c r="P109" s="267">
        <f>+F109+H109+N109+O109</f>
        <v>0</v>
      </c>
    </row>
    <row r="110" spans="2:19" s="38" customFormat="1" ht="15.75" thickBot="1" x14ac:dyDescent="0.3">
      <c r="B110" s="5" t="s">
        <v>18</v>
      </c>
      <c r="C110" s="65"/>
      <c r="D110" s="133"/>
      <c r="E110" s="64">
        <f>SUM(E104:E109)</f>
        <v>0</v>
      </c>
      <c r="F110" s="64">
        <f t="shared" ref="F110:P110" si="59">SUM(F104:F109)</f>
        <v>0</v>
      </c>
      <c r="G110" s="64">
        <f>SUM(G104:G109)</f>
        <v>0</v>
      </c>
      <c r="H110" s="274">
        <f t="shared" si="59"/>
        <v>0</v>
      </c>
      <c r="I110" s="274">
        <f t="shared" si="59"/>
        <v>0</v>
      </c>
      <c r="J110" s="275">
        <f t="shared" si="59"/>
        <v>0</v>
      </c>
      <c r="K110" s="276">
        <f t="shared" si="59"/>
        <v>0</v>
      </c>
      <c r="L110" s="276">
        <f t="shared" si="59"/>
        <v>0</v>
      </c>
      <c r="M110" s="276">
        <f t="shared" si="59"/>
        <v>0</v>
      </c>
      <c r="N110" s="274">
        <f>SUM(N104:N109)</f>
        <v>0</v>
      </c>
      <c r="O110" s="277">
        <f t="shared" si="59"/>
        <v>0</v>
      </c>
      <c r="P110" s="278">
        <f t="shared" si="59"/>
        <v>0</v>
      </c>
    </row>
    <row r="111" spans="2:19" ht="15.75" thickBot="1" x14ac:dyDescent="0.3">
      <c r="C111" s="123"/>
      <c r="D111" s="123"/>
      <c r="E111" s="123"/>
      <c r="F111" s="123"/>
      <c r="G111" s="123"/>
      <c r="H111" s="123"/>
      <c r="I111" s="123"/>
      <c r="J111" s="124"/>
      <c r="K111" s="124"/>
      <c r="L111" s="124"/>
      <c r="M111" s="124"/>
      <c r="N111" s="124"/>
      <c r="O111" s="124"/>
      <c r="P111" s="124"/>
    </row>
    <row r="112" spans="2:19" ht="28.35" customHeight="1" thickBot="1" x14ac:dyDescent="0.3">
      <c r="B112" s="5" t="s">
        <v>114</v>
      </c>
      <c r="C112" s="65"/>
      <c r="D112" s="133"/>
      <c r="E112" s="64">
        <f>E63+E84+E100+E110</f>
        <v>0</v>
      </c>
      <c r="F112" s="64">
        <f>F63+F84+F100+F110</f>
        <v>0</v>
      </c>
      <c r="G112" s="64">
        <f>G63+G84+G100+G110</f>
        <v>0</v>
      </c>
      <c r="H112" s="279">
        <f t="shared" ref="H112:K112" si="60">H63+H84+H100+H110</f>
        <v>0</v>
      </c>
      <c r="I112" s="279">
        <f t="shared" si="60"/>
        <v>0</v>
      </c>
      <c r="J112" s="275">
        <f>J63+J84+J100+J110</f>
        <v>0</v>
      </c>
      <c r="K112" s="276">
        <f t="shared" si="60"/>
        <v>0</v>
      </c>
      <c r="L112" s="276">
        <f>+L110+L100+L84+L63</f>
        <v>0</v>
      </c>
      <c r="M112" s="276">
        <f>+M110+M100+M84+M63</f>
        <v>0</v>
      </c>
      <c r="N112" s="274">
        <f>+N110+N100+N84+N63</f>
        <v>0</v>
      </c>
      <c r="O112" s="277">
        <f>+O110+O100+O84+O63</f>
        <v>0</v>
      </c>
      <c r="P112" s="280">
        <f>+P63+P84+P100+P110</f>
        <v>0</v>
      </c>
      <c r="R112" s="44"/>
      <c r="S112" s="44"/>
    </row>
    <row r="113" spans="2:16" x14ac:dyDescent="0.25">
      <c r="J113" s="24"/>
      <c r="K113" s="24"/>
      <c r="L113" s="24"/>
      <c r="M113" s="24"/>
      <c r="N113" s="25"/>
      <c r="O113" s="24"/>
      <c r="P113" s="25"/>
    </row>
    <row r="114" spans="2:16" ht="17.25" x14ac:dyDescent="0.25">
      <c r="B114" s="3" t="s">
        <v>179</v>
      </c>
      <c r="J114" s="24"/>
      <c r="K114" s="24"/>
      <c r="L114" s="24"/>
      <c r="M114" s="24"/>
      <c r="N114" s="25"/>
      <c r="O114" s="24"/>
      <c r="P114" s="25"/>
    </row>
    <row r="115" spans="2:16" ht="17.25" x14ac:dyDescent="0.25">
      <c r="B115" s="3" t="s">
        <v>90</v>
      </c>
      <c r="J115" s="24"/>
      <c r="K115" s="24"/>
      <c r="L115" s="24"/>
      <c r="M115" s="24"/>
      <c r="N115" s="25"/>
      <c r="O115" s="24"/>
      <c r="P115" s="25"/>
    </row>
    <row r="116" spans="2:16" ht="17.25" x14ac:dyDescent="0.25">
      <c r="B116" s="3" t="s">
        <v>91</v>
      </c>
      <c r="H116" s="22"/>
      <c r="I116" s="22"/>
      <c r="J116" s="24"/>
      <c r="K116" s="43"/>
      <c r="L116" s="24"/>
      <c r="M116" s="24"/>
      <c r="N116" s="25"/>
      <c r="O116" s="24"/>
      <c r="P116" s="25"/>
    </row>
    <row r="117" spans="2:16" ht="17.25" x14ac:dyDescent="0.25">
      <c r="B117" s="3" t="s">
        <v>92</v>
      </c>
      <c r="H117" s="22"/>
      <c r="I117" s="22"/>
      <c r="J117" s="24"/>
      <c r="K117" s="24"/>
      <c r="L117" s="24"/>
      <c r="M117" s="24"/>
      <c r="N117" s="25"/>
      <c r="O117" s="24"/>
      <c r="P117" s="25"/>
    </row>
    <row r="118" spans="2:16" x14ac:dyDescent="0.25">
      <c r="H118" s="22"/>
      <c r="I118" s="22"/>
      <c r="J118" s="24"/>
      <c r="K118" s="24"/>
      <c r="L118" s="24"/>
      <c r="M118" s="24"/>
      <c r="N118" s="25"/>
      <c r="O118" s="24"/>
      <c r="P118" s="25"/>
    </row>
    <row r="119" spans="2:16" x14ac:dyDescent="0.25">
      <c r="J119" s="24"/>
      <c r="K119" s="24"/>
      <c r="L119" s="24"/>
      <c r="M119" s="24"/>
      <c r="N119" s="25"/>
      <c r="O119" s="24"/>
      <c r="P119" s="25"/>
    </row>
    <row r="120" spans="2:16" x14ac:dyDescent="0.25">
      <c r="J120" s="24"/>
      <c r="K120" s="24"/>
      <c r="L120" s="24"/>
      <c r="M120" s="24"/>
      <c r="N120" s="25"/>
      <c r="O120" s="24"/>
      <c r="P120" s="25"/>
    </row>
    <row r="121" spans="2:16" x14ac:dyDescent="0.25">
      <c r="J121" s="24"/>
      <c r="K121" s="24"/>
      <c r="L121" s="24"/>
      <c r="M121" s="24"/>
      <c r="N121" s="25"/>
      <c r="O121" s="24"/>
      <c r="P121" s="25"/>
    </row>
    <row r="122" spans="2:16" x14ac:dyDescent="0.25">
      <c r="J122" s="24"/>
      <c r="K122" s="24"/>
      <c r="L122" s="24"/>
      <c r="M122" s="24"/>
      <c r="N122" s="25"/>
      <c r="O122" s="24"/>
      <c r="P122" s="25"/>
    </row>
    <row r="123" spans="2:16" x14ac:dyDescent="0.25">
      <c r="J123" s="24"/>
      <c r="K123" s="24"/>
      <c r="L123" s="24"/>
      <c r="M123" s="24"/>
      <c r="N123" s="25"/>
      <c r="O123" s="24"/>
      <c r="P123" s="25"/>
    </row>
    <row r="124" spans="2:16" x14ac:dyDescent="0.25">
      <c r="J124" s="24"/>
      <c r="K124" s="24"/>
      <c r="L124" s="24"/>
      <c r="M124" s="24"/>
      <c r="N124" s="25"/>
      <c r="O124" s="24"/>
      <c r="P124" s="25"/>
    </row>
    <row r="125" spans="2:16" x14ac:dyDescent="0.25">
      <c r="J125" s="24"/>
      <c r="K125" s="24"/>
      <c r="L125" s="24"/>
      <c r="M125" s="24"/>
      <c r="N125" s="25"/>
      <c r="O125" s="24"/>
      <c r="P125" s="25"/>
    </row>
    <row r="126" spans="2:16" x14ac:dyDescent="0.25">
      <c r="J126" s="24"/>
      <c r="K126" s="24"/>
      <c r="L126" s="24"/>
      <c r="M126" s="24"/>
      <c r="N126" s="25"/>
      <c r="O126" s="24"/>
      <c r="P126" s="25"/>
    </row>
    <row r="127" spans="2:16" x14ac:dyDescent="0.25">
      <c r="J127" s="24"/>
      <c r="K127" s="24"/>
      <c r="L127" s="24"/>
      <c r="M127" s="24"/>
      <c r="N127" s="25"/>
      <c r="O127" s="24"/>
      <c r="P127" s="25"/>
    </row>
    <row r="128" spans="2:16" x14ac:dyDescent="0.25">
      <c r="J128" s="24"/>
      <c r="K128" s="24"/>
      <c r="L128" s="24"/>
      <c r="M128" s="24"/>
      <c r="N128" s="25"/>
      <c r="O128" s="24"/>
      <c r="P128" s="25"/>
    </row>
    <row r="129" spans="10:16" x14ac:dyDescent="0.25">
      <c r="J129" s="24"/>
      <c r="K129" s="24"/>
      <c r="L129" s="24"/>
      <c r="M129" s="24"/>
      <c r="N129" s="25"/>
      <c r="O129" s="24"/>
      <c r="P129" s="25"/>
    </row>
    <row r="130" spans="10:16" x14ac:dyDescent="0.25">
      <c r="J130" s="24"/>
      <c r="K130" s="24"/>
      <c r="L130" s="24"/>
      <c r="M130" s="24"/>
      <c r="N130" s="25"/>
      <c r="O130" s="24"/>
      <c r="P130" s="25"/>
    </row>
    <row r="131" spans="10:16" x14ac:dyDescent="0.25">
      <c r="J131" s="24"/>
      <c r="K131" s="24"/>
      <c r="L131" s="24"/>
      <c r="M131" s="24"/>
      <c r="N131" s="25"/>
      <c r="O131" s="24"/>
      <c r="P131" s="25"/>
    </row>
    <row r="132" spans="10:16" x14ac:dyDescent="0.25">
      <c r="J132" s="24"/>
      <c r="K132" s="24"/>
      <c r="L132" s="24"/>
      <c r="M132" s="24"/>
      <c r="N132" s="25"/>
      <c r="O132" s="24"/>
      <c r="P132" s="25"/>
    </row>
    <row r="133" spans="10:16" x14ac:dyDescent="0.25">
      <c r="J133" s="24"/>
      <c r="K133" s="24"/>
      <c r="L133" s="24"/>
      <c r="M133" s="24"/>
      <c r="N133" s="25"/>
      <c r="O133" s="24"/>
      <c r="P133" s="25"/>
    </row>
    <row r="134" spans="10:16" x14ac:dyDescent="0.25">
      <c r="J134" s="24"/>
      <c r="K134" s="24"/>
      <c r="L134" s="24"/>
      <c r="M134" s="24"/>
      <c r="N134" s="25"/>
      <c r="O134" s="24"/>
      <c r="P134" s="25"/>
    </row>
    <row r="135" spans="10:16" x14ac:dyDescent="0.25">
      <c r="J135" s="24"/>
      <c r="K135" s="24"/>
      <c r="L135" s="24"/>
      <c r="M135" s="24"/>
      <c r="N135" s="25"/>
      <c r="O135" s="24"/>
      <c r="P135" s="25"/>
    </row>
    <row r="136" spans="10:16" x14ac:dyDescent="0.25">
      <c r="J136" s="24"/>
      <c r="K136" s="24"/>
      <c r="L136" s="24"/>
      <c r="M136" s="24"/>
      <c r="N136" s="25"/>
      <c r="O136" s="24"/>
      <c r="P136" s="25"/>
    </row>
    <row r="137" spans="10:16" x14ac:dyDescent="0.25">
      <c r="J137" s="24"/>
      <c r="K137" s="24"/>
      <c r="L137" s="24"/>
      <c r="M137" s="24"/>
      <c r="N137" s="25"/>
      <c r="O137" s="24"/>
      <c r="P137" s="25"/>
    </row>
    <row r="138" spans="10:16" x14ac:dyDescent="0.25">
      <c r="J138" s="24"/>
      <c r="K138" s="24"/>
      <c r="L138" s="24"/>
      <c r="M138" s="24"/>
      <c r="N138" s="25"/>
      <c r="O138" s="24"/>
      <c r="P138" s="25"/>
    </row>
    <row r="139" spans="10:16" x14ac:dyDescent="0.25">
      <c r="J139" s="24"/>
      <c r="K139" s="24"/>
      <c r="L139" s="24"/>
      <c r="M139" s="24"/>
      <c r="N139" s="25"/>
      <c r="O139" s="24"/>
      <c r="P139" s="25"/>
    </row>
    <row r="140" spans="10:16" x14ac:dyDescent="0.25">
      <c r="J140" s="24"/>
      <c r="K140" s="24"/>
      <c r="L140" s="24"/>
      <c r="M140" s="24"/>
      <c r="N140" s="25"/>
      <c r="O140" s="24"/>
      <c r="P140" s="25"/>
    </row>
    <row r="141" spans="10:16" x14ac:dyDescent="0.25">
      <c r="J141" s="24"/>
      <c r="K141" s="24"/>
      <c r="L141" s="24"/>
      <c r="M141" s="24"/>
      <c r="N141" s="25"/>
      <c r="O141" s="24"/>
      <c r="P141" s="25"/>
    </row>
    <row r="142" spans="10:16" x14ac:dyDescent="0.25">
      <c r="J142" s="24"/>
      <c r="K142" s="24"/>
      <c r="L142" s="24"/>
      <c r="M142" s="24"/>
      <c r="N142" s="25"/>
      <c r="O142" s="24"/>
      <c r="P142" s="25"/>
    </row>
    <row r="143" spans="10:16" x14ac:dyDescent="0.25">
      <c r="J143" s="24"/>
      <c r="K143" s="24"/>
      <c r="L143" s="24"/>
      <c r="M143" s="24"/>
      <c r="N143" s="25"/>
      <c r="O143" s="24"/>
      <c r="P143" s="25"/>
    </row>
    <row r="144" spans="10:16" x14ac:dyDescent="0.25">
      <c r="J144" s="24"/>
      <c r="K144" s="24"/>
      <c r="L144" s="24"/>
      <c r="M144" s="24"/>
      <c r="N144" s="25"/>
      <c r="O144" s="24"/>
      <c r="P144" s="25"/>
    </row>
    <row r="145" spans="10:16" x14ac:dyDescent="0.25">
      <c r="J145" s="24"/>
      <c r="K145" s="24"/>
      <c r="L145" s="24"/>
      <c r="M145" s="24"/>
      <c r="N145" s="25"/>
      <c r="O145" s="24"/>
      <c r="P145" s="25"/>
    </row>
    <row r="146" spans="10:16" x14ac:dyDescent="0.25">
      <c r="J146" s="24"/>
      <c r="K146" s="24"/>
      <c r="L146" s="24"/>
      <c r="M146" s="24"/>
      <c r="N146" s="25"/>
      <c r="O146" s="24"/>
      <c r="P146" s="25"/>
    </row>
    <row r="147" spans="10:16" x14ac:dyDescent="0.25">
      <c r="J147" s="24"/>
      <c r="K147" s="24"/>
      <c r="L147" s="24"/>
      <c r="M147" s="24"/>
      <c r="N147" s="25"/>
      <c r="O147" s="24"/>
      <c r="P147" s="25"/>
    </row>
    <row r="148" spans="10:16" x14ac:dyDescent="0.25">
      <c r="J148" s="24"/>
      <c r="K148" s="24"/>
      <c r="L148" s="24"/>
      <c r="M148" s="24"/>
      <c r="N148" s="25"/>
      <c r="O148" s="24"/>
      <c r="P148" s="25"/>
    </row>
    <row r="149" spans="10:16" x14ac:dyDescent="0.25">
      <c r="J149" s="24"/>
      <c r="K149" s="24"/>
      <c r="L149" s="24"/>
      <c r="M149" s="24"/>
      <c r="N149" s="25"/>
      <c r="O149" s="24"/>
      <c r="P149" s="25"/>
    </row>
    <row r="150" spans="10:16" x14ac:dyDescent="0.25">
      <c r="J150" s="24"/>
      <c r="K150" s="24"/>
      <c r="L150" s="24"/>
      <c r="M150" s="24"/>
      <c r="N150" s="25"/>
      <c r="O150" s="24"/>
      <c r="P150" s="25"/>
    </row>
    <row r="151" spans="10:16" x14ac:dyDescent="0.25">
      <c r="J151" s="24"/>
      <c r="K151" s="24"/>
      <c r="L151" s="24"/>
      <c r="M151" s="24"/>
      <c r="N151" s="25"/>
      <c r="O151" s="24"/>
      <c r="P151" s="25"/>
    </row>
    <row r="152" spans="10:16" x14ac:dyDescent="0.25">
      <c r="J152" s="24"/>
      <c r="K152" s="24"/>
      <c r="L152" s="24"/>
      <c r="M152" s="24"/>
      <c r="N152" s="25"/>
      <c r="O152" s="24"/>
      <c r="P152" s="25"/>
    </row>
    <row r="153" spans="10:16" x14ac:dyDescent="0.25">
      <c r="J153" s="24"/>
      <c r="K153" s="24"/>
      <c r="L153" s="24"/>
      <c r="M153" s="24"/>
      <c r="N153" s="25"/>
      <c r="O153" s="24"/>
      <c r="P153" s="25"/>
    </row>
    <row r="154" spans="10:16" x14ac:dyDescent="0.25">
      <c r="J154" s="24"/>
      <c r="K154" s="24"/>
      <c r="L154" s="24"/>
      <c r="M154" s="24"/>
      <c r="N154" s="25"/>
      <c r="O154" s="24"/>
      <c r="P154" s="25"/>
    </row>
    <row r="155" spans="10:16" x14ac:dyDescent="0.25">
      <c r="J155" s="24"/>
      <c r="K155" s="24"/>
      <c r="L155" s="24"/>
      <c r="M155" s="24"/>
      <c r="N155" s="25"/>
      <c r="O155" s="24"/>
      <c r="P155" s="25"/>
    </row>
    <row r="156" spans="10:16" x14ac:dyDescent="0.25">
      <c r="J156" s="24"/>
      <c r="K156" s="24"/>
      <c r="L156" s="24"/>
      <c r="M156" s="24"/>
      <c r="N156" s="25"/>
      <c r="O156" s="24"/>
      <c r="P156" s="25"/>
    </row>
    <row r="157" spans="10:16" x14ac:dyDescent="0.25">
      <c r="J157" s="24"/>
      <c r="K157" s="24"/>
      <c r="L157" s="24"/>
      <c r="M157" s="24"/>
      <c r="N157" s="25"/>
      <c r="O157" s="24"/>
      <c r="P157" s="25"/>
    </row>
    <row r="158" spans="10:16" x14ac:dyDescent="0.25">
      <c r="J158" s="24"/>
      <c r="K158" s="24"/>
      <c r="L158" s="24"/>
      <c r="M158" s="24"/>
      <c r="N158" s="25"/>
      <c r="O158" s="24"/>
      <c r="P158" s="25"/>
    </row>
    <row r="159" spans="10:16" x14ac:dyDescent="0.25">
      <c r="J159" s="24"/>
      <c r="K159" s="24"/>
      <c r="L159" s="24"/>
      <c r="M159" s="24"/>
      <c r="N159" s="25"/>
      <c r="O159" s="24"/>
      <c r="P159" s="25"/>
    </row>
    <row r="160" spans="10:16" x14ac:dyDescent="0.25">
      <c r="J160" s="24"/>
      <c r="K160" s="24"/>
      <c r="L160" s="24"/>
      <c r="M160" s="24"/>
      <c r="N160" s="25"/>
      <c r="O160" s="24"/>
      <c r="P160" s="25"/>
    </row>
    <row r="161" spans="10:16" x14ac:dyDescent="0.25">
      <c r="J161" s="24"/>
      <c r="K161" s="24"/>
      <c r="L161" s="24"/>
      <c r="M161" s="24"/>
      <c r="N161" s="25"/>
      <c r="O161" s="24"/>
      <c r="P161" s="25"/>
    </row>
    <row r="162" spans="10:16" x14ac:dyDescent="0.25">
      <c r="J162" s="24"/>
      <c r="K162" s="24"/>
      <c r="L162" s="24"/>
      <c r="M162" s="24"/>
      <c r="N162" s="25"/>
      <c r="O162" s="24"/>
      <c r="P162" s="25"/>
    </row>
    <row r="163" spans="10:16" x14ac:dyDescent="0.25">
      <c r="J163" s="24"/>
      <c r="K163" s="24"/>
      <c r="L163" s="24"/>
      <c r="M163" s="24"/>
      <c r="N163" s="25"/>
      <c r="O163" s="24"/>
      <c r="P163" s="25"/>
    </row>
    <row r="164" spans="10:16" x14ac:dyDescent="0.25">
      <c r="J164" s="24"/>
      <c r="K164" s="24"/>
      <c r="L164" s="24"/>
      <c r="M164" s="24"/>
      <c r="N164" s="25"/>
      <c r="O164" s="24"/>
      <c r="P164" s="25"/>
    </row>
    <row r="165" spans="10:16" x14ac:dyDescent="0.25">
      <c r="J165" s="24"/>
      <c r="K165" s="24"/>
      <c r="L165" s="24"/>
      <c r="M165" s="24"/>
      <c r="N165" s="25"/>
      <c r="O165" s="24"/>
      <c r="P165" s="25"/>
    </row>
    <row r="166" spans="10:16" x14ac:dyDescent="0.25">
      <c r="J166" s="24"/>
      <c r="K166" s="24"/>
      <c r="L166" s="24"/>
      <c r="M166" s="24"/>
      <c r="N166" s="25"/>
      <c r="O166" s="24"/>
      <c r="P166" s="25"/>
    </row>
    <row r="167" spans="10:16" x14ac:dyDescent="0.25">
      <c r="J167" s="24"/>
      <c r="K167" s="24"/>
      <c r="L167" s="24"/>
      <c r="M167" s="24"/>
      <c r="N167" s="25"/>
      <c r="O167" s="24"/>
      <c r="P167" s="25"/>
    </row>
    <row r="168" spans="10:16" x14ac:dyDescent="0.25">
      <c r="J168" s="24"/>
      <c r="K168" s="24"/>
      <c r="L168" s="24"/>
      <c r="M168" s="24"/>
      <c r="N168" s="25"/>
      <c r="O168" s="24"/>
      <c r="P168" s="25"/>
    </row>
    <row r="169" spans="10:16" x14ac:dyDescent="0.25">
      <c r="J169" s="24"/>
      <c r="K169" s="24"/>
      <c r="L169" s="24"/>
      <c r="M169" s="24"/>
      <c r="N169" s="25"/>
      <c r="O169" s="24"/>
      <c r="P169" s="25"/>
    </row>
    <row r="170" spans="10:16" x14ac:dyDescent="0.25">
      <c r="J170" s="24"/>
      <c r="K170" s="24"/>
      <c r="L170" s="24"/>
      <c r="M170" s="24"/>
      <c r="N170" s="25"/>
      <c r="O170" s="24"/>
      <c r="P170" s="25"/>
    </row>
    <row r="171" spans="10:16" x14ac:dyDescent="0.25">
      <c r="J171" s="24"/>
      <c r="K171" s="24"/>
      <c r="L171" s="24"/>
      <c r="M171" s="24"/>
      <c r="N171" s="25"/>
      <c r="O171" s="24"/>
      <c r="P171" s="25"/>
    </row>
    <row r="172" spans="10:16" x14ac:dyDescent="0.25">
      <c r="J172" s="24"/>
      <c r="K172" s="24"/>
      <c r="L172" s="24"/>
      <c r="M172" s="24"/>
      <c r="N172" s="25"/>
      <c r="O172" s="24"/>
      <c r="P172" s="25"/>
    </row>
    <row r="173" spans="10:16" x14ac:dyDescent="0.25">
      <c r="J173" s="24"/>
      <c r="K173" s="24"/>
      <c r="L173" s="24"/>
      <c r="M173" s="24"/>
      <c r="N173" s="25"/>
      <c r="O173" s="24"/>
      <c r="P173" s="25"/>
    </row>
    <row r="174" spans="10:16" x14ac:dyDescent="0.25">
      <c r="J174" s="24"/>
      <c r="K174" s="24"/>
      <c r="L174" s="24"/>
      <c r="M174" s="24"/>
      <c r="N174" s="25"/>
      <c r="O174" s="24"/>
      <c r="P174" s="25"/>
    </row>
    <row r="175" spans="10:16" x14ac:dyDescent="0.25">
      <c r="J175" s="24"/>
      <c r="K175" s="24"/>
      <c r="L175" s="24"/>
      <c r="M175" s="24"/>
      <c r="N175" s="25"/>
      <c r="O175" s="24"/>
      <c r="P175" s="25"/>
    </row>
    <row r="176" spans="10:16" x14ac:dyDescent="0.25">
      <c r="J176" s="24"/>
      <c r="K176" s="24"/>
      <c r="L176" s="24"/>
      <c r="M176" s="24"/>
      <c r="N176" s="25"/>
      <c r="O176" s="24"/>
      <c r="P176" s="25"/>
    </row>
    <row r="177" spans="10:16" x14ac:dyDescent="0.25">
      <c r="J177" s="24"/>
      <c r="K177" s="24"/>
      <c r="L177" s="24"/>
      <c r="M177" s="24"/>
      <c r="N177" s="25"/>
      <c r="O177" s="24"/>
      <c r="P177" s="25"/>
    </row>
    <row r="178" spans="10:16" x14ac:dyDescent="0.25">
      <c r="J178" s="24"/>
      <c r="K178" s="24"/>
      <c r="L178" s="24"/>
      <c r="M178" s="24"/>
      <c r="N178" s="25"/>
      <c r="O178" s="24"/>
      <c r="P178" s="25"/>
    </row>
    <row r="179" spans="10:16" x14ac:dyDescent="0.25">
      <c r="J179" s="24"/>
      <c r="K179" s="24"/>
      <c r="L179" s="24"/>
      <c r="M179" s="24"/>
      <c r="N179" s="25"/>
      <c r="O179" s="24"/>
      <c r="P179" s="25"/>
    </row>
    <row r="180" spans="10:16" x14ac:dyDescent="0.25">
      <c r="J180" s="24"/>
      <c r="K180" s="24"/>
      <c r="L180" s="24"/>
      <c r="M180" s="24"/>
      <c r="N180" s="25"/>
      <c r="O180" s="24"/>
      <c r="P180" s="25"/>
    </row>
    <row r="181" spans="10:16" x14ac:dyDescent="0.25">
      <c r="J181" s="24"/>
      <c r="K181" s="24"/>
      <c r="L181" s="24"/>
      <c r="M181" s="24"/>
      <c r="N181" s="25"/>
      <c r="O181" s="24"/>
      <c r="P181" s="25"/>
    </row>
    <row r="182" spans="10:16" x14ac:dyDescent="0.25">
      <c r="J182" s="24"/>
      <c r="K182" s="24"/>
      <c r="L182" s="24"/>
      <c r="M182" s="24"/>
      <c r="N182" s="25"/>
      <c r="O182" s="24"/>
      <c r="P182" s="25"/>
    </row>
    <row r="183" spans="10:16" x14ac:dyDescent="0.25">
      <c r="J183" s="24"/>
      <c r="K183" s="24"/>
      <c r="L183" s="24"/>
      <c r="M183" s="24"/>
      <c r="N183" s="25"/>
      <c r="O183" s="24"/>
      <c r="P183" s="25"/>
    </row>
    <row r="184" spans="10:16" x14ac:dyDescent="0.25">
      <c r="J184" s="24"/>
      <c r="K184" s="24"/>
      <c r="L184" s="24"/>
      <c r="M184" s="24"/>
      <c r="N184" s="25"/>
      <c r="O184" s="24"/>
      <c r="P184" s="25"/>
    </row>
    <row r="185" spans="10:16" x14ac:dyDescent="0.25">
      <c r="J185" s="24"/>
      <c r="K185" s="24"/>
      <c r="L185" s="24"/>
      <c r="M185" s="24"/>
      <c r="N185" s="25"/>
      <c r="O185" s="24"/>
      <c r="P185" s="25"/>
    </row>
    <row r="186" spans="10:16" x14ac:dyDescent="0.25">
      <c r="J186" s="24"/>
      <c r="K186" s="24"/>
      <c r="L186" s="24"/>
      <c r="M186" s="24"/>
      <c r="N186" s="25"/>
      <c r="O186" s="24"/>
      <c r="P186" s="25"/>
    </row>
    <row r="187" spans="10:16" x14ac:dyDescent="0.25">
      <c r="J187" s="24"/>
      <c r="K187" s="24"/>
      <c r="L187" s="24"/>
      <c r="M187" s="24"/>
      <c r="N187" s="25"/>
      <c r="O187" s="24"/>
      <c r="P187" s="25"/>
    </row>
    <row r="188" spans="10:16" x14ac:dyDescent="0.25">
      <c r="J188" s="24"/>
      <c r="K188" s="24"/>
      <c r="L188" s="24"/>
      <c r="M188" s="24"/>
      <c r="N188" s="25"/>
      <c r="O188" s="24"/>
      <c r="P188" s="25"/>
    </row>
    <row r="189" spans="10:16" x14ac:dyDescent="0.25">
      <c r="J189" s="24"/>
      <c r="K189" s="24"/>
      <c r="L189" s="24"/>
      <c r="M189" s="24"/>
      <c r="N189" s="25"/>
      <c r="O189" s="24"/>
      <c r="P189" s="25"/>
    </row>
    <row r="190" spans="10:16" x14ac:dyDescent="0.25">
      <c r="J190" s="24"/>
      <c r="K190" s="24"/>
      <c r="L190" s="24"/>
      <c r="M190" s="24"/>
      <c r="N190" s="25"/>
      <c r="O190" s="24"/>
      <c r="P190" s="25"/>
    </row>
    <row r="191" spans="10:16" x14ac:dyDescent="0.25">
      <c r="J191" s="24"/>
      <c r="K191" s="24"/>
      <c r="L191" s="24"/>
      <c r="M191" s="24"/>
      <c r="N191" s="25"/>
      <c r="O191" s="24"/>
      <c r="P191" s="25"/>
    </row>
    <row r="192" spans="10:16" x14ac:dyDescent="0.25">
      <c r="J192" s="24"/>
      <c r="K192" s="24"/>
      <c r="L192" s="24"/>
      <c r="M192" s="24"/>
      <c r="N192" s="25"/>
      <c r="O192" s="24"/>
      <c r="P192" s="25"/>
    </row>
    <row r="193" spans="10:16" x14ac:dyDescent="0.25">
      <c r="J193" s="24"/>
      <c r="K193" s="24"/>
      <c r="L193" s="24"/>
      <c r="M193" s="24"/>
      <c r="N193" s="25"/>
      <c r="O193" s="24"/>
      <c r="P193" s="25"/>
    </row>
    <row r="194" spans="10:16" x14ac:dyDescent="0.25">
      <c r="J194" s="24"/>
      <c r="K194" s="24"/>
      <c r="L194" s="24"/>
      <c r="M194" s="24"/>
      <c r="N194" s="25"/>
      <c r="O194" s="24"/>
      <c r="P194" s="25"/>
    </row>
    <row r="195" spans="10:16" x14ac:dyDescent="0.25">
      <c r="J195" s="24"/>
      <c r="K195" s="24"/>
      <c r="L195" s="24"/>
      <c r="M195" s="24"/>
      <c r="N195" s="25"/>
      <c r="O195" s="24"/>
      <c r="P195" s="25"/>
    </row>
    <row r="196" spans="10:16" x14ac:dyDescent="0.25">
      <c r="J196" s="24"/>
      <c r="K196" s="24"/>
      <c r="L196" s="24"/>
      <c r="M196" s="24"/>
      <c r="N196" s="25"/>
      <c r="O196" s="24"/>
      <c r="P196" s="25"/>
    </row>
    <row r="197" spans="10:16" x14ac:dyDescent="0.25">
      <c r="J197" s="24"/>
      <c r="K197" s="24"/>
      <c r="L197" s="24"/>
      <c r="M197" s="24"/>
      <c r="N197" s="25"/>
      <c r="O197" s="24"/>
      <c r="P197" s="25"/>
    </row>
    <row r="198" spans="10:16" x14ac:dyDescent="0.25">
      <c r="J198" s="24"/>
      <c r="K198" s="24"/>
      <c r="L198" s="24"/>
      <c r="M198" s="24"/>
      <c r="N198" s="25"/>
      <c r="O198" s="24"/>
      <c r="P198" s="25"/>
    </row>
    <row r="199" spans="10:16" x14ac:dyDescent="0.25">
      <c r="J199" s="24"/>
      <c r="K199" s="24"/>
      <c r="L199" s="24"/>
      <c r="M199" s="24"/>
      <c r="N199" s="25"/>
      <c r="O199" s="24"/>
      <c r="P199" s="25"/>
    </row>
    <row r="200" spans="10:16" x14ac:dyDescent="0.25">
      <c r="J200" s="24"/>
      <c r="K200" s="24"/>
      <c r="L200" s="24"/>
      <c r="M200" s="24"/>
      <c r="N200" s="25"/>
      <c r="O200" s="24"/>
      <c r="P200" s="25"/>
    </row>
    <row r="201" spans="10:16" x14ac:dyDescent="0.25">
      <c r="J201" s="24"/>
      <c r="K201" s="24"/>
      <c r="L201" s="24"/>
      <c r="M201" s="24"/>
      <c r="N201" s="25"/>
      <c r="O201" s="24"/>
      <c r="P201" s="25"/>
    </row>
    <row r="202" spans="10:16" x14ac:dyDescent="0.25">
      <c r="J202" s="24"/>
      <c r="K202" s="24"/>
      <c r="L202" s="24"/>
      <c r="M202" s="24"/>
      <c r="N202" s="25"/>
      <c r="O202" s="24"/>
      <c r="P202" s="25"/>
    </row>
    <row r="203" spans="10:16" x14ac:dyDescent="0.25">
      <c r="J203" s="24"/>
      <c r="K203" s="24"/>
      <c r="L203" s="24"/>
      <c r="M203" s="24"/>
      <c r="N203" s="25"/>
      <c r="O203" s="24"/>
      <c r="P203" s="25"/>
    </row>
    <row r="204" spans="10:16" x14ac:dyDescent="0.25">
      <c r="J204" s="24"/>
      <c r="K204" s="24"/>
      <c r="L204" s="24"/>
      <c r="M204" s="24"/>
      <c r="N204" s="25"/>
      <c r="O204" s="24"/>
      <c r="P204" s="25"/>
    </row>
    <row r="205" spans="10:16" x14ac:dyDescent="0.25">
      <c r="J205" s="24"/>
      <c r="K205" s="24"/>
      <c r="L205" s="24"/>
      <c r="M205" s="24"/>
      <c r="N205" s="25"/>
      <c r="O205" s="24"/>
      <c r="P205" s="25"/>
    </row>
    <row r="206" spans="10:16" x14ac:dyDescent="0.25">
      <c r="J206" s="24"/>
      <c r="K206" s="24"/>
      <c r="L206" s="24"/>
      <c r="M206" s="24"/>
      <c r="N206" s="25"/>
      <c r="O206" s="24"/>
      <c r="P206" s="25"/>
    </row>
    <row r="207" spans="10:16" x14ac:dyDescent="0.25">
      <c r="J207" s="24"/>
      <c r="K207" s="24"/>
      <c r="L207" s="24"/>
      <c r="M207" s="24"/>
      <c r="N207" s="25"/>
      <c r="O207" s="24"/>
      <c r="P207" s="25"/>
    </row>
    <row r="208" spans="10:16" x14ac:dyDescent="0.25">
      <c r="J208" s="24"/>
      <c r="K208" s="24"/>
      <c r="L208" s="24"/>
      <c r="M208" s="24"/>
      <c r="N208" s="25"/>
      <c r="O208" s="24"/>
      <c r="P208" s="25"/>
    </row>
    <row r="209" spans="10:16" x14ac:dyDescent="0.25">
      <c r="J209" s="24"/>
      <c r="K209" s="24"/>
      <c r="L209" s="24"/>
      <c r="M209" s="24"/>
      <c r="N209" s="25"/>
      <c r="O209" s="24"/>
      <c r="P209" s="25"/>
    </row>
    <row r="210" spans="10:16" x14ac:dyDescent="0.25">
      <c r="J210" s="24"/>
      <c r="K210" s="24"/>
      <c r="L210" s="24"/>
      <c r="M210" s="24"/>
      <c r="N210" s="25"/>
      <c r="O210" s="24"/>
      <c r="P210" s="25"/>
    </row>
    <row r="211" spans="10:16" x14ac:dyDescent="0.25">
      <c r="J211" s="24"/>
      <c r="K211" s="24"/>
      <c r="L211" s="24"/>
      <c r="M211" s="24"/>
      <c r="N211" s="25"/>
      <c r="O211" s="24"/>
      <c r="P211" s="25"/>
    </row>
    <row r="212" spans="10:16" x14ac:dyDescent="0.25">
      <c r="J212" s="24"/>
      <c r="K212" s="24"/>
      <c r="L212" s="24"/>
      <c r="M212" s="24"/>
      <c r="N212" s="25"/>
      <c r="O212" s="24"/>
      <c r="P212" s="25"/>
    </row>
    <row r="213" spans="10:16" x14ac:dyDescent="0.25">
      <c r="J213" s="24"/>
      <c r="K213" s="24"/>
      <c r="L213" s="24"/>
      <c r="M213" s="24"/>
      <c r="N213" s="25"/>
      <c r="O213" s="24"/>
      <c r="P213" s="25"/>
    </row>
    <row r="214" spans="10:16" x14ac:dyDescent="0.25">
      <c r="J214" s="24"/>
      <c r="K214" s="24"/>
      <c r="L214" s="24"/>
      <c r="M214" s="24"/>
      <c r="N214" s="25"/>
      <c r="O214" s="24"/>
      <c r="P214" s="25"/>
    </row>
    <row r="215" spans="10:16" x14ac:dyDescent="0.25">
      <c r="J215" s="24"/>
      <c r="K215" s="24"/>
      <c r="L215" s="24"/>
      <c r="M215" s="24"/>
      <c r="N215" s="25"/>
      <c r="O215" s="24"/>
      <c r="P215" s="25"/>
    </row>
    <row r="216" spans="10:16" x14ac:dyDescent="0.25">
      <c r="J216" s="24"/>
      <c r="K216" s="24"/>
      <c r="L216" s="24"/>
      <c r="M216" s="24"/>
      <c r="N216" s="25"/>
      <c r="O216" s="24"/>
      <c r="P216" s="25"/>
    </row>
    <row r="217" spans="10:16" x14ac:dyDescent="0.25">
      <c r="J217" s="24"/>
      <c r="K217" s="24"/>
      <c r="L217" s="24"/>
      <c r="M217" s="24"/>
      <c r="N217" s="25"/>
      <c r="O217" s="24"/>
      <c r="P217" s="25"/>
    </row>
    <row r="218" spans="10:16" x14ac:dyDescent="0.25">
      <c r="J218" s="24"/>
      <c r="K218" s="24"/>
      <c r="L218" s="24"/>
      <c r="M218" s="24"/>
      <c r="N218" s="25"/>
      <c r="O218" s="24"/>
      <c r="P218" s="25"/>
    </row>
    <row r="219" spans="10:16" x14ac:dyDescent="0.25">
      <c r="J219" s="24"/>
      <c r="K219" s="24"/>
      <c r="L219" s="24"/>
      <c r="M219" s="24"/>
      <c r="N219" s="25"/>
      <c r="O219" s="24"/>
      <c r="P219" s="25"/>
    </row>
    <row r="220" spans="10:16" x14ac:dyDescent="0.25">
      <c r="J220" s="24"/>
      <c r="K220" s="24"/>
      <c r="L220" s="24"/>
      <c r="M220" s="24"/>
      <c r="N220" s="25"/>
      <c r="O220" s="24"/>
      <c r="P220" s="25"/>
    </row>
    <row r="221" spans="10:16" x14ac:dyDescent="0.25">
      <c r="J221" s="24"/>
      <c r="K221" s="24"/>
      <c r="L221" s="24"/>
      <c r="M221" s="24"/>
      <c r="N221" s="25"/>
      <c r="O221" s="24"/>
      <c r="P221" s="25"/>
    </row>
    <row r="222" spans="10:16" x14ac:dyDescent="0.25">
      <c r="J222" s="24"/>
      <c r="K222" s="24"/>
      <c r="L222" s="24"/>
      <c r="M222" s="24"/>
      <c r="N222" s="25"/>
      <c r="O222" s="24"/>
      <c r="P222" s="25"/>
    </row>
    <row r="223" spans="10:16" x14ac:dyDescent="0.25">
      <c r="J223" s="24"/>
      <c r="K223" s="24"/>
      <c r="L223" s="24"/>
      <c r="M223" s="24"/>
      <c r="N223" s="25"/>
      <c r="O223" s="24"/>
      <c r="P223" s="25"/>
    </row>
    <row r="224" spans="10:16" x14ac:dyDescent="0.25">
      <c r="J224" s="24"/>
      <c r="K224" s="24"/>
      <c r="L224" s="24"/>
      <c r="M224" s="24"/>
      <c r="N224" s="25"/>
      <c r="O224" s="24"/>
      <c r="P224" s="25"/>
    </row>
    <row r="225" spans="10:16" x14ac:dyDescent="0.25">
      <c r="J225" s="24"/>
      <c r="K225" s="24"/>
      <c r="L225" s="24"/>
      <c r="M225" s="24"/>
      <c r="N225" s="25"/>
      <c r="O225" s="24"/>
      <c r="P225" s="25"/>
    </row>
    <row r="226" spans="10:16" x14ac:dyDescent="0.25">
      <c r="J226" s="24"/>
      <c r="K226" s="24"/>
      <c r="L226" s="24"/>
      <c r="M226" s="24"/>
      <c r="N226" s="25"/>
      <c r="O226" s="24"/>
      <c r="P226" s="25"/>
    </row>
    <row r="227" spans="10:16" x14ac:dyDescent="0.25">
      <c r="J227" s="24"/>
      <c r="K227" s="24"/>
      <c r="L227" s="24"/>
      <c r="M227" s="24"/>
      <c r="N227" s="25"/>
      <c r="O227" s="24"/>
      <c r="P227" s="25"/>
    </row>
    <row r="228" spans="10:16" x14ac:dyDescent="0.25">
      <c r="J228" s="24"/>
      <c r="K228" s="24"/>
      <c r="L228" s="24"/>
      <c r="M228" s="24"/>
      <c r="N228" s="25"/>
      <c r="O228" s="24"/>
      <c r="P228" s="25"/>
    </row>
    <row r="229" spans="10:16" x14ac:dyDescent="0.25">
      <c r="J229" s="24"/>
      <c r="K229" s="24"/>
      <c r="L229" s="24"/>
      <c r="M229" s="24"/>
      <c r="N229" s="25"/>
      <c r="O229" s="24"/>
      <c r="P229" s="25"/>
    </row>
    <row r="230" spans="10:16" x14ac:dyDescent="0.25">
      <c r="J230" s="24"/>
      <c r="K230" s="24"/>
      <c r="L230" s="24"/>
      <c r="M230" s="24"/>
      <c r="N230" s="25"/>
      <c r="O230" s="24"/>
      <c r="P230" s="25"/>
    </row>
  </sheetData>
  <mergeCells count="88">
    <mergeCell ref="B7:B9"/>
    <mergeCell ref="N7:N9"/>
    <mergeCell ref="O7:O9"/>
    <mergeCell ref="P7:P9"/>
    <mergeCell ref="B3:B4"/>
    <mergeCell ref="C3:I3"/>
    <mergeCell ref="J3:N3"/>
    <mergeCell ref="O3:O4"/>
    <mergeCell ref="P3:P4"/>
    <mergeCell ref="B10:B13"/>
    <mergeCell ref="N10:N13"/>
    <mergeCell ref="O10:O13"/>
    <mergeCell ref="P10:P13"/>
    <mergeCell ref="B14:B16"/>
    <mergeCell ref="N14:N16"/>
    <mergeCell ref="O14:O16"/>
    <mergeCell ref="P14:P16"/>
    <mergeCell ref="B20:B21"/>
    <mergeCell ref="N20:N21"/>
    <mergeCell ref="O20:O21"/>
    <mergeCell ref="P20:P21"/>
    <mergeCell ref="B22:B24"/>
    <mergeCell ref="N22:N24"/>
    <mergeCell ref="O22:O24"/>
    <mergeCell ref="P22:P24"/>
    <mergeCell ref="B29:B30"/>
    <mergeCell ref="N29:N30"/>
    <mergeCell ref="O29:O30"/>
    <mergeCell ref="P29:P30"/>
    <mergeCell ref="B36:B38"/>
    <mergeCell ref="N36:N38"/>
    <mergeCell ref="O36:O38"/>
    <mergeCell ref="P36:P38"/>
    <mergeCell ref="B39:B42"/>
    <mergeCell ref="N39:N42"/>
    <mergeCell ref="O39:O42"/>
    <mergeCell ref="P39:P42"/>
    <mergeCell ref="B43:B45"/>
    <mergeCell ref="N43:N45"/>
    <mergeCell ref="O43:O45"/>
    <mergeCell ref="P43:P45"/>
    <mergeCell ref="B49:B50"/>
    <mergeCell ref="N49:N50"/>
    <mergeCell ref="O49:O50"/>
    <mergeCell ref="P49:P50"/>
    <mergeCell ref="B51:B53"/>
    <mergeCell ref="N51:N53"/>
    <mergeCell ref="O51:O53"/>
    <mergeCell ref="P51:P53"/>
    <mergeCell ref="B90:B92"/>
    <mergeCell ref="B58:B59"/>
    <mergeCell ref="N58:N59"/>
    <mergeCell ref="O58:O59"/>
    <mergeCell ref="P58:P59"/>
    <mergeCell ref="B65:B66"/>
    <mergeCell ref="C65:I65"/>
    <mergeCell ref="J65:N65"/>
    <mergeCell ref="O65:O66"/>
    <mergeCell ref="P65:P66"/>
    <mergeCell ref="B86:B87"/>
    <mergeCell ref="C86:I86"/>
    <mergeCell ref="J86:N86"/>
    <mergeCell ref="O86:O87"/>
    <mergeCell ref="P86:P87"/>
    <mergeCell ref="B69:B70"/>
    <mergeCell ref="N69:N70"/>
    <mergeCell ref="O69:O70"/>
    <mergeCell ref="P69:P70"/>
    <mergeCell ref="B72:B73"/>
    <mergeCell ref="N72:N73"/>
    <mergeCell ref="O72:O73"/>
    <mergeCell ref="P72:P73"/>
    <mergeCell ref="N90:N92"/>
    <mergeCell ref="B104:B107"/>
    <mergeCell ref="N104:N107"/>
    <mergeCell ref="O104:O107"/>
    <mergeCell ref="P104:P107"/>
    <mergeCell ref="B95:B98"/>
    <mergeCell ref="N95:N98"/>
    <mergeCell ref="O95:O98"/>
    <mergeCell ref="P95:P98"/>
    <mergeCell ref="B102:B103"/>
    <mergeCell ref="C102:I102"/>
    <mergeCell ref="J102:N102"/>
    <mergeCell ref="O102:O103"/>
    <mergeCell ref="P102:P103"/>
    <mergeCell ref="O90:O92"/>
    <mergeCell ref="P90:P9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EEA5-8492-420F-B8D0-0D43F9AE1C86}">
  <dimension ref="B1:S230"/>
  <sheetViews>
    <sheetView zoomScale="80" zoomScaleNormal="80" workbookViewId="0">
      <selection activeCell="E20" sqref="E20"/>
    </sheetView>
  </sheetViews>
  <sheetFormatPr defaultColWidth="8.5703125" defaultRowHeight="15" x14ac:dyDescent="0.25"/>
  <cols>
    <col min="1" max="1" width="2.5703125" style="3" customWidth="1"/>
    <col min="2" max="2" width="44" style="3" customWidth="1"/>
    <col min="3" max="3" width="56.140625" style="22" bestFit="1" customWidth="1"/>
    <col min="4" max="6" width="14.42578125" style="22" customWidth="1"/>
    <col min="7" max="7" width="14.5703125" style="22" customWidth="1"/>
    <col min="8" max="8" width="16.140625" style="23" customWidth="1"/>
    <col min="9" max="9" width="18.5703125" style="23" customWidth="1"/>
    <col min="10" max="10" width="15" style="22" customWidth="1"/>
    <col min="11" max="11" width="15.42578125" style="22" customWidth="1"/>
    <col min="12" max="12" width="15.5703125" style="22" customWidth="1"/>
    <col min="13" max="13" width="15.5703125" style="227" customWidth="1"/>
    <col min="14" max="14" width="19.5703125" style="37" customWidth="1"/>
    <col min="15" max="15" width="17.42578125" style="22" customWidth="1"/>
    <col min="16" max="16" width="13.5703125" style="37" customWidth="1"/>
    <col min="17" max="16384" width="8.5703125" style="3"/>
  </cols>
  <sheetData>
    <row r="1" spans="2:16" ht="21.75" thickBot="1" x14ac:dyDescent="0.3">
      <c r="B1" s="201" t="str">
        <f>"Detailed budget for "&amp;'Total Budget'!C10+3&amp;""</f>
        <v>Detailed budget for 2026</v>
      </c>
    </row>
    <row r="2" spans="2:16" ht="15.75" thickBot="1" x14ac:dyDescent="0.3">
      <c r="J2" s="24"/>
      <c r="K2" s="24"/>
      <c r="L2" s="24"/>
      <c r="M2" s="24"/>
      <c r="N2" s="25"/>
      <c r="O2" s="24"/>
      <c r="P2" s="25"/>
    </row>
    <row r="3" spans="2:16" s="4" customFormat="1" ht="29.85" customHeight="1" thickBot="1" x14ac:dyDescent="0.3">
      <c r="B3" s="509" t="s">
        <v>63</v>
      </c>
      <c r="C3" s="491" t="s">
        <v>118</v>
      </c>
      <c r="D3" s="492"/>
      <c r="E3" s="492"/>
      <c r="F3" s="492"/>
      <c r="G3" s="492"/>
      <c r="H3" s="492"/>
      <c r="I3" s="493"/>
      <c r="J3" s="511" t="s">
        <v>119</v>
      </c>
      <c r="K3" s="511"/>
      <c r="L3" s="511"/>
      <c r="M3" s="511"/>
      <c r="N3" s="511"/>
      <c r="O3" s="507" t="s">
        <v>123</v>
      </c>
      <c r="P3" s="505" t="s">
        <v>115</v>
      </c>
    </row>
    <row r="4" spans="2:16" s="4" customFormat="1" ht="45.75" thickBot="1" x14ac:dyDescent="0.3">
      <c r="B4" s="510"/>
      <c r="C4" s="18" t="s">
        <v>60</v>
      </c>
      <c r="D4" s="19" t="s">
        <v>108</v>
      </c>
      <c r="E4" s="19" t="s">
        <v>180</v>
      </c>
      <c r="F4" s="15" t="s">
        <v>116</v>
      </c>
      <c r="G4" s="19" t="s">
        <v>117</v>
      </c>
      <c r="H4" s="35" t="s">
        <v>111</v>
      </c>
      <c r="I4" s="16" t="s">
        <v>112</v>
      </c>
      <c r="J4" s="20" t="s">
        <v>109</v>
      </c>
      <c r="K4" s="21" t="s">
        <v>19</v>
      </c>
      <c r="L4" s="21" t="s">
        <v>110</v>
      </c>
      <c r="M4" s="21" t="s">
        <v>181</v>
      </c>
      <c r="N4" s="17" t="s">
        <v>113</v>
      </c>
      <c r="O4" s="508"/>
      <c r="P4" s="506"/>
    </row>
    <row r="5" spans="2:16" s="39" customFormat="1" ht="21" customHeight="1" thickBot="1" x14ac:dyDescent="0.3">
      <c r="B5" s="10" t="s">
        <v>62</v>
      </c>
      <c r="C5" s="127"/>
      <c r="D5" s="42"/>
      <c r="E5" s="40">
        <f>E6+E19+E28</f>
        <v>0</v>
      </c>
      <c r="F5" s="40">
        <f t="shared" ref="F5:O5" si="0">F6+F19+F28</f>
        <v>0</v>
      </c>
      <c r="G5" s="40">
        <f t="shared" si="0"/>
        <v>0</v>
      </c>
      <c r="H5" s="300">
        <f t="shared" si="0"/>
        <v>0</v>
      </c>
      <c r="I5" s="281">
        <f t="shared" si="0"/>
        <v>0</v>
      </c>
      <c r="J5" s="330">
        <f t="shared" si="0"/>
        <v>0</v>
      </c>
      <c r="K5" s="283">
        <f t="shared" si="0"/>
        <v>0</v>
      </c>
      <c r="L5" s="283">
        <f t="shared" si="0"/>
        <v>0</v>
      </c>
      <c r="M5" s="283">
        <f t="shared" si="0"/>
        <v>0</v>
      </c>
      <c r="N5" s="300">
        <f t="shared" si="0"/>
        <v>0</v>
      </c>
      <c r="O5" s="285">
        <f t="shared" si="0"/>
        <v>0</v>
      </c>
      <c r="P5" s="285">
        <f>P6+P19+P28</f>
        <v>0</v>
      </c>
    </row>
    <row r="6" spans="2:16" s="38" customFormat="1" ht="15.75" thickBot="1" x14ac:dyDescent="0.3">
      <c r="B6" s="54" t="s">
        <v>21</v>
      </c>
      <c r="C6" s="126"/>
      <c r="D6" s="57"/>
      <c r="E6" s="55">
        <f>SUM(E7:E18)</f>
        <v>0</v>
      </c>
      <c r="F6" s="56">
        <f t="shared" ref="F6:O6" si="1">SUM(F7:F18)</f>
        <v>0</v>
      </c>
      <c r="G6" s="55">
        <f t="shared" si="1"/>
        <v>0</v>
      </c>
      <c r="H6" s="331">
        <f t="shared" si="1"/>
        <v>0</v>
      </c>
      <c r="I6" s="332">
        <f t="shared" si="1"/>
        <v>0</v>
      </c>
      <c r="J6" s="333">
        <f t="shared" si="1"/>
        <v>0</v>
      </c>
      <c r="K6" s="334">
        <f t="shared" si="1"/>
        <v>0</v>
      </c>
      <c r="L6" s="334">
        <f t="shared" si="1"/>
        <v>0</v>
      </c>
      <c r="M6" s="334">
        <f t="shared" si="1"/>
        <v>0</v>
      </c>
      <c r="N6" s="332">
        <f t="shared" si="1"/>
        <v>0</v>
      </c>
      <c r="O6" s="335">
        <f t="shared" si="1"/>
        <v>0</v>
      </c>
      <c r="P6" s="335">
        <f>SUM(P7:P18)</f>
        <v>0</v>
      </c>
    </row>
    <row r="7" spans="2:16" x14ac:dyDescent="0.25">
      <c r="B7" s="512" t="s">
        <v>22</v>
      </c>
      <c r="C7" s="417" t="s">
        <v>186</v>
      </c>
      <c r="D7" s="242">
        <f>_xlfn.XLOOKUP(C7,'Fee rates and unit costs'!$B$5:$B$17,'Fee rates and unit costs'!$G$5:$G$17,0,0)</f>
        <v>0</v>
      </c>
      <c r="E7" s="99"/>
      <c r="F7" s="135">
        <f t="shared" ref="F7:F18" si="2">E7*D7</f>
        <v>0</v>
      </c>
      <c r="G7" s="105"/>
      <c r="H7" s="303">
        <f>D7*G7</f>
        <v>0</v>
      </c>
      <c r="I7" s="304">
        <f t="shared" ref="I7:I18" si="3">F7+H7</f>
        <v>0</v>
      </c>
      <c r="J7" s="336"/>
      <c r="K7" s="337"/>
      <c r="L7" s="337"/>
      <c r="M7" s="337"/>
      <c r="N7" s="497">
        <f>SUM(J7:M9)</f>
        <v>0</v>
      </c>
      <c r="O7" s="503"/>
      <c r="P7" s="500">
        <f>+F7+H7+N7+O7</f>
        <v>0</v>
      </c>
    </row>
    <row r="8" spans="2:16" x14ac:dyDescent="0.25">
      <c r="B8" s="513"/>
      <c r="C8" s="418" t="s">
        <v>186</v>
      </c>
      <c r="D8" s="243">
        <f>_xlfn.XLOOKUP(C8,'Fee rates and unit costs'!$B$5:$B$17,'Fee rates and unit costs'!$G$5:$G$17,0,0)</f>
        <v>0</v>
      </c>
      <c r="E8" s="100"/>
      <c r="F8" s="120">
        <f t="shared" si="2"/>
        <v>0</v>
      </c>
      <c r="G8" s="106"/>
      <c r="H8" s="254">
        <f t="shared" ref="H8:H27" si="4">D8*G8</f>
        <v>0</v>
      </c>
      <c r="I8" s="255">
        <f t="shared" si="3"/>
        <v>0</v>
      </c>
      <c r="J8" s="338"/>
      <c r="K8" s="339"/>
      <c r="L8" s="339"/>
      <c r="M8" s="339"/>
      <c r="N8" s="498"/>
      <c r="O8" s="503"/>
      <c r="P8" s="500"/>
    </row>
    <row r="9" spans="2:16" x14ac:dyDescent="0.25">
      <c r="B9" s="514"/>
      <c r="C9" s="423" t="s">
        <v>186</v>
      </c>
      <c r="D9" s="244">
        <f>_xlfn.XLOOKUP(C9,'Fee rates and unit costs'!$B$5:$B$17,'Fee rates and unit costs'!$G$5:$G$17,0,0)</f>
        <v>0</v>
      </c>
      <c r="E9" s="101"/>
      <c r="F9" s="136">
        <f t="shared" si="2"/>
        <v>0</v>
      </c>
      <c r="G9" s="107"/>
      <c r="H9" s="340">
        <f t="shared" si="4"/>
        <v>0</v>
      </c>
      <c r="I9" s="341">
        <f t="shared" si="3"/>
        <v>0</v>
      </c>
      <c r="J9" s="342"/>
      <c r="K9" s="343"/>
      <c r="L9" s="343"/>
      <c r="M9" s="343"/>
      <c r="N9" s="498"/>
      <c r="O9" s="504"/>
      <c r="P9" s="501"/>
    </row>
    <row r="10" spans="2:16" x14ac:dyDescent="0.25">
      <c r="B10" s="515" t="s">
        <v>23</v>
      </c>
      <c r="C10" s="420" t="s">
        <v>186</v>
      </c>
      <c r="D10" s="245">
        <f>_xlfn.XLOOKUP(C10,'Fee rates and unit costs'!$B$5:$B$17,'Fee rates and unit costs'!$G$5:$G$17,0,0)</f>
        <v>0</v>
      </c>
      <c r="E10" s="102"/>
      <c r="F10" s="122">
        <f t="shared" si="2"/>
        <v>0</v>
      </c>
      <c r="G10" s="108"/>
      <c r="H10" s="261">
        <f t="shared" si="4"/>
        <v>0</v>
      </c>
      <c r="I10" s="262">
        <f t="shared" si="3"/>
        <v>0</v>
      </c>
      <c r="J10" s="344"/>
      <c r="K10" s="345"/>
      <c r="L10" s="345"/>
      <c r="M10" s="345"/>
      <c r="N10" s="498">
        <f>+J10+J11+J12+J13+K10+K11+K12+K13+L10+L11+L12+L13+M10+M11+M12+M13</f>
        <v>0</v>
      </c>
      <c r="O10" s="502"/>
      <c r="P10" s="499">
        <f>+F10+H10+N10+O10</f>
        <v>0</v>
      </c>
    </row>
    <row r="11" spans="2:16" x14ac:dyDescent="0.25">
      <c r="B11" s="513"/>
      <c r="C11" s="418" t="s">
        <v>186</v>
      </c>
      <c r="D11" s="243">
        <f>_xlfn.XLOOKUP(C11,'Fee rates and unit costs'!$B$5:$B$17,'Fee rates and unit costs'!$G$5:$G$17,0,0)</f>
        <v>0</v>
      </c>
      <c r="E11" s="100"/>
      <c r="F11" s="120">
        <f t="shared" si="2"/>
        <v>0</v>
      </c>
      <c r="G11" s="109"/>
      <c r="H11" s="254">
        <f t="shared" si="4"/>
        <v>0</v>
      </c>
      <c r="I11" s="255">
        <f t="shared" si="3"/>
        <v>0</v>
      </c>
      <c r="J11" s="338"/>
      <c r="K11" s="339"/>
      <c r="L11" s="339"/>
      <c r="M11" s="339"/>
      <c r="N11" s="498"/>
      <c r="O11" s="503"/>
      <c r="P11" s="500"/>
    </row>
    <row r="12" spans="2:16" x14ac:dyDescent="0.25">
      <c r="B12" s="513"/>
      <c r="C12" s="418" t="s">
        <v>186</v>
      </c>
      <c r="D12" s="243">
        <f>_xlfn.XLOOKUP(C12,'Fee rates and unit costs'!$B$5:$B$17,'Fee rates and unit costs'!$G$5:$G$17,0,0)</f>
        <v>0</v>
      </c>
      <c r="E12" s="100"/>
      <c r="F12" s="120">
        <f t="shared" si="2"/>
        <v>0</v>
      </c>
      <c r="G12" s="109"/>
      <c r="H12" s="254">
        <f t="shared" si="4"/>
        <v>0</v>
      </c>
      <c r="I12" s="255">
        <f t="shared" si="3"/>
        <v>0</v>
      </c>
      <c r="J12" s="338"/>
      <c r="K12" s="339"/>
      <c r="L12" s="339"/>
      <c r="M12" s="339"/>
      <c r="N12" s="498"/>
      <c r="O12" s="503"/>
      <c r="P12" s="500"/>
    </row>
    <row r="13" spans="2:16" x14ac:dyDescent="0.25">
      <c r="B13" s="514"/>
      <c r="C13" s="423" t="s">
        <v>186</v>
      </c>
      <c r="D13" s="244">
        <f>_xlfn.XLOOKUP(C13,'Fee rates and unit costs'!$B$5:$B$17,'Fee rates and unit costs'!$G$5:$G$17,0,0)</f>
        <v>0</v>
      </c>
      <c r="E13" s="101"/>
      <c r="F13" s="136">
        <f t="shared" si="2"/>
        <v>0</v>
      </c>
      <c r="G13" s="101"/>
      <c r="H13" s="340">
        <f t="shared" si="4"/>
        <v>0</v>
      </c>
      <c r="I13" s="341">
        <f t="shared" si="3"/>
        <v>0</v>
      </c>
      <c r="J13" s="342"/>
      <c r="K13" s="343"/>
      <c r="L13" s="343"/>
      <c r="M13" s="343"/>
      <c r="N13" s="498"/>
      <c r="O13" s="504"/>
      <c r="P13" s="501"/>
    </row>
    <row r="14" spans="2:16" x14ac:dyDescent="0.25">
      <c r="B14" s="515" t="s">
        <v>24</v>
      </c>
      <c r="C14" s="420" t="s">
        <v>186</v>
      </c>
      <c r="D14" s="245">
        <f>_xlfn.XLOOKUP(C14,'Fee rates and unit costs'!$B$5:$B$17,'Fee rates and unit costs'!$G$5:$G$17,0,0)</f>
        <v>0</v>
      </c>
      <c r="E14" s="102"/>
      <c r="F14" s="122">
        <f t="shared" si="2"/>
        <v>0</v>
      </c>
      <c r="G14" s="102"/>
      <c r="H14" s="261">
        <f t="shared" si="4"/>
        <v>0</v>
      </c>
      <c r="I14" s="262">
        <f t="shared" si="3"/>
        <v>0</v>
      </c>
      <c r="J14" s="344"/>
      <c r="K14" s="345"/>
      <c r="L14" s="345"/>
      <c r="M14" s="345"/>
      <c r="N14" s="498">
        <f>+J14+J15+J16+K14+K15+K16+L14+L15+L16+M14+M15+M16</f>
        <v>0</v>
      </c>
      <c r="O14" s="502"/>
      <c r="P14" s="499">
        <f>+F14+H14+N14+O14</f>
        <v>0</v>
      </c>
    </row>
    <row r="15" spans="2:16" x14ac:dyDescent="0.25">
      <c r="B15" s="513"/>
      <c r="C15" s="418" t="s">
        <v>186</v>
      </c>
      <c r="D15" s="243">
        <f>_xlfn.XLOOKUP(C15,'Fee rates and unit costs'!$B$5:$B$17,'Fee rates and unit costs'!$G$5:$G$17,0,0)</f>
        <v>0</v>
      </c>
      <c r="E15" s="100"/>
      <c r="F15" s="120">
        <f t="shared" si="2"/>
        <v>0</v>
      </c>
      <c r="G15" s="100"/>
      <c r="H15" s="254">
        <f t="shared" si="4"/>
        <v>0</v>
      </c>
      <c r="I15" s="255">
        <f t="shared" si="3"/>
        <v>0</v>
      </c>
      <c r="J15" s="338"/>
      <c r="K15" s="339"/>
      <c r="L15" s="339"/>
      <c r="M15" s="339"/>
      <c r="N15" s="498"/>
      <c r="O15" s="503"/>
      <c r="P15" s="500"/>
    </row>
    <row r="16" spans="2:16" x14ac:dyDescent="0.25">
      <c r="B16" s="514"/>
      <c r="C16" s="418" t="s">
        <v>186</v>
      </c>
      <c r="D16" s="243">
        <f>_xlfn.XLOOKUP(C16,'Fee rates and unit costs'!$B$5:$B$17,'Fee rates and unit costs'!$G$5:$G$17,0,0)</f>
        <v>0</v>
      </c>
      <c r="E16" s="100"/>
      <c r="F16" s="120">
        <f t="shared" si="2"/>
        <v>0</v>
      </c>
      <c r="G16" s="100"/>
      <c r="H16" s="254">
        <f t="shared" si="4"/>
        <v>0</v>
      </c>
      <c r="I16" s="255">
        <f t="shared" si="3"/>
        <v>0</v>
      </c>
      <c r="J16" s="338"/>
      <c r="K16" s="339"/>
      <c r="L16" s="339"/>
      <c r="M16" s="339"/>
      <c r="N16" s="517"/>
      <c r="O16" s="503"/>
      <c r="P16" s="500"/>
    </row>
    <row r="17" spans="2:18" x14ac:dyDescent="0.25">
      <c r="B17" s="97" t="s">
        <v>103</v>
      </c>
      <c r="C17" s="419" t="s">
        <v>186</v>
      </c>
      <c r="D17" s="246">
        <f>_xlfn.XLOOKUP(C17,'Fee rates and unit costs'!$B$5:$B$17,'Fee rates and unit costs'!$G$5:$G$17,0,0)</f>
        <v>0</v>
      </c>
      <c r="E17" s="103"/>
      <c r="F17" s="137">
        <f t="shared" si="2"/>
        <v>0</v>
      </c>
      <c r="G17" s="103"/>
      <c r="H17" s="310">
        <f t="shared" si="4"/>
        <v>0</v>
      </c>
      <c r="I17" s="311">
        <f t="shared" si="3"/>
        <v>0</v>
      </c>
      <c r="J17" s="346"/>
      <c r="K17" s="347"/>
      <c r="L17" s="347"/>
      <c r="M17" s="347"/>
      <c r="N17" s="348">
        <f>+M17+L17+K17+J17</f>
        <v>0</v>
      </c>
      <c r="O17" s="349"/>
      <c r="P17" s="350">
        <f>+F17+H17+N17+O17</f>
        <v>0</v>
      </c>
    </row>
    <row r="18" spans="2:18" ht="15.75" thickBot="1" x14ac:dyDescent="0.3">
      <c r="B18" s="98" t="s">
        <v>176</v>
      </c>
      <c r="C18" s="425" t="s">
        <v>186</v>
      </c>
      <c r="D18" s="247">
        <f>_xlfn.XLOOKUP(C18,'Fee rates and unit costs'!$B$5:$B$17,'Fee rates and unit costs'!$G$5:$G$17,0,0)</f>
        <v>0</v>
      </c>
      <c r="E18" s="104"/>
      <c r="F18" s="138">
        <f t="shared" si="2"/>
        <v>0</v>
      </c>
      <c r="G18" s="110"/>
      <c r="H18" s="351">
        <f t="shared" si="4"/>
        <v>0</v>
      </c>
      <c r="I18" s="352">
        <f t="shared" si="3"/>
        <v>0</v>
      </c>
      <c r="J18" s="353"/>
      <c r="K18" s="354"/>
      <c r="L18" s="354"/>
      <c r="M18" s="354"/>
      <c r="N18" s="355">
        <f>+M18+L18+K18+J18</f>
        <v>0</v>
      </c>
      <c r="O18" s="356"/>
      <c r="P18" s="357">
        <f>+F18+H18+N18+O18</f>
        <v>0</v>
      </c>
    </row>
    <row r="19" spans="2:18" s="38" customFormat="1" ht="15.75" thickBot="1" x14ac:dyDescent="0.3">
      <c r="B19" s="54" t="s">
        <v>25</v>
      </c>
      <c r="C19" s="431"/>
      <c r="D19" s="248"/>
      <c r="E19" s="55">
        <f>SUM(E20:E27)</f>
        <v>0</v>
      </c>
      <c r="F19" s="58">
        <f>SUM(F7:F18)</f>
        <v>0</v>
      </c>
      <c r="G19" s="59">
        <f>SUM(G20:G27)</f>
        <v>0</v>
      </c>
      <c r="H19" s="331">
        <f>SUM(H20:H27)</f>
        <v>0</v>
      </c>
      <c r="I19" s="332">
        <f>SUM(I20:I27)</f>
        <v>0</v>
      </c>
      <c r="J19" s="358">
        <f t="shared" ref="J19:O19" si="5">SUM(J20:J27)</f>
        <v>0</v>
      </c>
      <c r="K19" s="359">
        <f t="shared" si="5"/>
        <v>0</v>
      </c>
      <c r="L19" s="359">
        <f t="shared" si="5"/>
        <v>0</v>
      </c>
      <c r="M19" s="359">
        <f t="shared" si="5"/>
        <v>0</v>
      </c>
      <c r="N19" s="332">
        <f t="shared" si="5"/>
        <v>0</v>
      </c>
      <c r="O19" s="360">
        <f t="shared" si="5"/>
        <v>0</v>
      </c>
      <c r="P19" s="360">
        <f>SUM(P20:P27)</f>
        <v>0</v>
      </c>
    </row>
    <row r="20" spans="2:18" x14ac:dyDescent="0.25">
      <c r="B20" s="512" t="s">
        <v>26</v>
      </c>
      <c r="C20" s="417" t="s">
        <v>186</v>
      </c>
      <c r="D20" s="242">
        <f>_xlfn.XLOOKUP(C20,'Fee rates and unit costs'!$B$5:$B$17,'Fee rates and unit costs'!$G$5:$G$17,0,0)</f>
        <v>0</v>
      </c>
      <c r="E20" s="99"/>
      <c r="F20" s="135">
        <f t="shared" ref="F20:F27" si="6">E20*D20</f>
        <v>0</v>
      </c>
      <c r="G20" s="99"/>
      <c r="H20" s="303">
        <f t="shared" si="4"/>
        <v>0</v>
      </c>
      <c r="I20" s="304">
        <f t="shared" ref="I20:I27" si="7">F20+H20</f>
        <v>0</v>
      </c>
      <c r="J20" s="336"/>
      <c r="K20" s="337"/>
      <c r="L20" s="337"/>
      <c r="M20" s="337"/>
      <c r="N20" s="518">
        <f>SUM(J20:M21)</f>
        <v>0</v>
      </c>
      <c r="O20" s="519"/>
      <c r="P20" s="500">
        <f>++F20+O20+N20+H20</f>
        <v>0</v>
      </c>
    </row>
    <row r="21" spans="2:18" x14ac:dyDescent="0.25">
      <c r="B21" s="514"/>
      <c r="C21" s="423" t="s">
        <v>186</v>
      </c>
      <c r="D21" s="244">
        <f>_xlfn.XLOOKUP(C21,'Fee rates and unit costs'!$B$5:$B$17,'Fee rates and unit costs'!$G$5:$G$17,0,0)</f>
        <v>0</v>
      </c>
      <c r="E21" s="101"/>
      <c r="F21" s="136">
        <f t="shared" si="6"/>
        <v>0</v>
      </c>
      <c r="G21" s="101"/>
      <c r="H21" s="340">
        <f t="shared" si="4"/>
        <v>0</v>
      </c>
      <c r="I21" s="341">
        <f t="shared" si="7"/>
        <v>0</v>
      </c>
      <c r="J21" s="342"/>
      <c r="K21" s="343"/>
      <c r="L21" s="343"/>
      <c r="M21" s="343"/>
      <c r="N21" s="516"/>
      <c r="O21" s="504"/>
      <c r="P21" s="501"/>
    </row>
    <row r="22" spans="2:18" x14ac:dyDescent="0.25">
      <c r="B22" s="515" t="s">
        <v>27</v>
      </c>
      <c r="C22" s="418" t="s">
        <v>186</v>
      </c>
      <c r="D22" s="243">
        <f>_xlfn.XLOOKUP(C22,'Fee rates and unit costs'!$B$5:$B$17,'Fee rates and unit costs'!$G$5:$G$17,0,0)</f>
        <v>0</v>
      </c>
      <c r="E22" s="100"/>
      <c r="F22" s="120">
        <f t="shared" si="6"/>
        <v>0</v>
      </c>
      <c r="G22" s="100"/>
      <c r="H22" s="254">
        <f t="shared" si="4"/>
        <v>0</v>
      </c>
      <c r="I22" s="255">
        <f t="shared" si="7"/>
        <v>0</v>
      </c>
      <c r="J22" s="338"/>
      <c r="K22" s="339"/>
      <c r="L22" s="339"/>
      <c r="M22" s="339"/>
      <c r="N22" s="516">
        <f>SUM(J22:M24)</f>
        <v>0</v>
      </c>
      <c r="O22" s="502"/>
      <c r="P22" s="499">
        <f>+F22+H22+N22+O22</f>
        <v>0</v>
      </c>
    </row>
    <row r="23" spans="2:18" x14ac:dyDescent="0.25">
      <c r="B23" s="513"/>
      <c r="C23" s="418" t="s">
        <v>186</v>
      </c>
      <c r="D23" s="243">
        <f>_xlfn.XLOOKUP(C23,'Fee rates and unit costs'!$B$5:$B$17,'Fee rates and unit costs'!$G$5:$G$17,0,0)</f>
        <v>0</v>
      </c>
      <c r="E23" s="100"/>
      <c r="F23" s="120">
        <f t="shared" si="6"/>
        <v>0</v>
      </c>
      <c r="G23" s="100"/>
      <c r="H23" s="254">
        <f t="shared" si="4"/>
        <v>0</v>
      </c>
      <c r="I23" s="255">
        <f t="shared" si="7"/>
        <v>0</v>
      </c>
      <c r="J23" s="338"/>
      <c r="K23" s="339"/>
      <c r="L23" s="339"/>
      <c r="M23" s="339"/>
      <c r="N23" s="516"/>
      <c r="O23" s="503"/>
      <c r="P23" s="500"/>
    </row>
    <row r="24" spans="2:18" x14ac:dyDescent="0.25">
      <c r="B24" s="514"/>
      <c r="C24" s="418" t="s">
        <v>186</v>
      </c>
      <c r="D24" s="243">
        <f>_xlfn.XLOOKUP(C24,'Fee rates and unit costs'!$B$5:$B$17,'Fee rates and unit costs'!$G$5:$G$17,0,0)</f>
        <v>0</v>
      </c>
      <c r="E24" s="100"/>
      <c r="F24" s="120">
        <f t="shared" si="6"/>
        <v>0</v>
      </c>
      <c r="G24" s="100"/>
      <c r="H24" s="254">
        <f t="shared" si="4"/>
        <v>0</v>
      </c>
      <c r="I24" s="255">
        <f t="shared" si="7"/>
        <v>0</v>
      </c>
      <c r="J24" s="342"/>
      <c r="K24" s="343"/>
      <c r="L24" s="343"/>
      <c r="M24" s="343"/>
      <c r="N24" s="516"/>
      <c r="O24" s="503"/>
      <c r="P24" s="501"/>
    </row>
    <row r="25" spans="2:18" x14ac:dyDescent="0.25">
      <c r="B25" s="111" t="s">
        <v>28</v>
      </c>
      <c r="C25" s="419" t="s">
        <v>186</v>
      </c>
      <c r="D25" s="246">
        <f>_xlfn.XLOOKUP(C25,'Fee rates and unit costs'!$B$5:$B$17,'Fee rates and unit costs'!$G$5:$G$17,0,0)</f>
        <v>0</v>
      </c>
      <c r="E25" s="103"/>
      <c r="F25" s="137">
        <f t="shared" si="6"/>
        <v>0</v>
      </c>
      <c r="G25" s="103"/>
      <c r="H25" s="310">
        <f t="shared" si="4"/>
        <v>0</v>
      </c>
      <c r="I25" s="311">
        <f t="shared" si="7"/>
        <v>0</v>
      </c>
      <c r="J25" s="346"/>
      <c r="K25" s="347"/>
      <c r="L25" s="347"/>
      <c r="M25" s="361"/>
      <c r="N25" s="362">
        <f>SUM(J25:M25)</f>
        <v>0</v>
      </c>
      <c r="O25" s="349"/>
      <c r="P25" s="350">
        <f>+F25+H25+N25+O25</f>
        <v>0</v>
      </c>
    </row>
    <row r="26" spans="2:18" x14ac:dyDescent="0.25">
      <c r="B26" s="111" t="s">
        <v>29</v>
      </c>
      <c r="C26" s="419" t="s">
        <v>186</v>
      </c>
      <c r="D26" s="246">
        <f>_xlfn.XLOOKUP(C26,'Fee rates and unit costs'!$B$5:$B$17,'Fee rates and unit costs'!$G$5:$G$17,0,0)</f>
        <v>0</v>
      </c>
      <c r="E26" s="103"/>
      <c r="F26" s="137">
        <f t="shared" si="6"/>
        <v>0</v>
      </c>
      <c r="G26" s="103"/>
      <c r="H26" s="310">
        <f t="shared" si="4"/>
        <v>0</v>
      </c>
      <c r="I26" s="311">
        <f t="shared" si="7"/>
        <v>0</v>
      </c>
      <c r="J26" s="346"/>
      <c r="K26" s="347"/>
      <c r="L26" s="347"/>
      <c r="M26" s="361"/>
      <c r="N26" s="362">
        <f>SUM(J26:M26)</f>
        <v>0</v>
      </c>
      <c r="O26" s="349"/>
      <c r="P26" s="350">
        <f>+E26+H26+N26+O26</f>
        <v>0</v>
      </c>
    </row>
    <row r="27" spans="2:18" ht="15.75" thickBot="1" x14ac:dyDescent="0.3">
      <c r="B27" s="112" t="s">
        <v>104</v>
      </c>
      <c r="C27" s="418" t="s">
        <v>186</v>
      </c>
      <c r="D27" s="243">
        <f>_xlfn.XLOOKUP(C27,'Fee rates and unit costs'!$B$5:$B$17,'Fee rates and unit costs'!$G$5:$G$17,0,0)</f>
        <v>0</v>
      </c>
      <c r="E27" s="100"/>
      <c r="F27" s="120">
        <f t="shared" si="6"/>
        <v>0</v>
      </c>
      <c r="G27" s="100"/>
      <c r="H27" s="254">
        <f t="shared" si="4"/>
        <v>0</v>
      </c>
      <c r="I27" s="255">
        <f t="shared" si="7"/>
        <v>0</v>
      </c>
      <c r="J27" s="338"/>
      <c r="K27" s="338"/>
      <c r="L27" s="338"/>
      <c r="M27" s="363"/>
      <c r="N27" s="364">
        <f>SUM(J27:M27)</f>
        <v>0</v>
      </c>
      <c r="O27" s="356"/>
      <c r="P27" s="365">
        <f>+E27+H27+N27+O27</f>
        <v>0</v>
      </c>
    </row>
    <row r="28" spans="2:18" s="38" customFormat="1" ht="15.75" thickBot="1" x14ac:dyDescent="0.3">
      <c r="B28" s="61" t="s">
        <v>30</v>
      </c>
      <c r="C28" s="424"/>
      <c r="D28" s="248"/>
      <c r="E28" s="57">
        <f>SUM(E29:E33)</f>
        <v>0</v>
      </c>
      <c r="F28" s="62">
        <f t="shared" ref="F28:P28" si="8">SUM(F29:F33)</f>
        <v>0</v>
      </c>
      <c r="G28" s="57">
        <f t="shared" si="8"/>
        <v>0</v>
      </c>
      <c r="H28" s="366">
        <f t="shared" si="8"/>
        <v>0</v>
      </c>
      <c r="I28" s="332">
        <f t="shared" si="8"/>
        <v>0</v>
      </c>
      <c r="J28" s="333">
        <f t="shared" si="8"/>
        <v>0</v>
      </c>
      <c r="K28" s="248">
        <f t="shared" si="8"/>
        <v>0</v>
      </c>
      <c r="L28" s="248">
        <f t="shared" si="8"/>
        <v>0</v>
      </c>
      <c r="M28" s="367">
        <f t="shared" si="8"/>
        <v>0</v>
      </c>
      <c r="N28" s="332">
        <f>SUM(N29:N33)</f>
        <v>0</v>
      </c>
      <c r="O28" s="360">
        <f t="shared" si="8"/>
        <v>0</v>
      </c>
      <c r="P28" s="360">
        <f t="shared" si="8"/>
        <v>0</v>
      </c>
      <c r="R28" s="48"/>
    </row>
    <row r="29" spans="2:18" x14ac:dyDescent="0.25">
      <c r="B29" s="512" t="s">
        <v>31</v>
      </c>
      <c r="C29" s="417" t="s">
        <v>186</v>
      </c>
      <c r="D29" s="242">
        <f>_xlfn.XLOOKUP(C29,'Fee rates and unit costs'!$B$5:$B$17,'Fee rates and unit costs'!$G$5:$G$17,0,0)</f>
        <v>0</v>
      </c>
      <c r="E29" s="99"/>
      <c r="F29" s="120">
        <f>E29*D29</f>
        <v>0</v>
      </c>
      <c r="G29" s="99"/>
      <c r="H29" s="254">
        <f t="shared" ref="H29:H33" si="9">D29*G29</f>
        <v>0</v>
      </c>
      <c r="I29" s="255">
        <f>F29+H29</f>
        <v>0</v>
      </c>
      <c r="J29" s="336"/>
      <c r="K29" s="337"/>
      <c r="L29" s="337"/>
      <c r="M29" s="337"/>
      <c r="N29" s="518">
        <f>SUM(J29:M30)</f>
        <v>0</v>
      </c>
      <c r="O29" s="525"/>
      <c r="P29" s="546">
        <f>F29+O29+N29+H29</f>
        <v>0</v>
      </c>
      <c r="R29" s="44"/>
    </row>
    <row r="30" spans="2:18" x14ac:dyDescent="0.25">
      <c r="B30" s="514"/>
      <c r="C30" s="423" t="s">
        <v>186</v>
      </c>
      <c r="D30" s="249">
        <f>_xlfn.XLOOKUP(C30,'Fee rates and unit costs'!$B$5:$B$17,'Fee rates and unit costs'!$G$5:$G$17,0,0)</f>
        <v>0</v>
      </c>
      <c r="E30" s="101"/>
      <c r="F30" s="136">
        <f>E30*D30</f>
        <v>0</v>
      </c>
      <c r="G30" s="101"/>
      <c r="H30" s="340">
        <f t="shared" si="9"/>
        <v>0</v>
      </c>
      <c r="I30" s="341">
        <f>F30+H30</f>
        <v>0</v>
      </c>
      <c r="J30" s="342"/>
      <c r="K30" s="343"/>
      <c r="L30" s="343"/>
      <c r="M30" s="343"/>
      <c r="N30" s="516"/>
      <c r="O30" s="526"/>
      <c r="P30" s="547"/>
    </row>
    <row r="31" spans="2:18" x14ac:dyDescent="0.25">
      <c r="B31" s="111" t="s">
        <v>32</v>
      </c>
      <c r="C31" s="418" t="s">
        <v>186</v>
      </c>
      <c r="D31" s="243">
        <f>_xlfn.XLOOKUP(C31,'Fee rates and unit costs'!$B$5:$B$17,'Fee rates and unit costs'!$G$5:$G$17,0,0)</f>
        <v>0</v>
      </c>
      <c r="E31" s="100"/>
      <c r="F31" s="120">
        <f>E31*D31</f>
        <v>0</v>
      </c>
      <c r="G31" s="100"/>
      <c r="H31" s="254">
        <f t="shared" si="9"/>
        <v>0</v>
      </c>
      <c r="I31" s="255">
        <f>F31+H31</f>
        <v>0</v>
      </c>
      <c r="J31" s="346"/>
      <c r="K31" s="347"/>
      <c r="L31" s="347"/>
      <c r="M31" s="361"/>
      <c r="N31" s="362">
        <f>+M31+L31+K31+J31</f>
        <v>0</v>
      </c>
      <c r="O31" s="368"/>
      <c r="P31" s="350">
        <f>+F31+O31+N31+H31</f>
        <v>0</v>
      </c>
      <c r="R31" s="44"/>
    </row>
    <row r="32" spans="2:18" x14ac:dyDescent="0.25">
      <c r="B32" s="111" t="s">
        <v>33</v>
      </c>
      <c r="C32" s="419" t="s">
        <v>186</v>
      </c>
      <c r="D32" s="246">
        <f>_xlfn.XLOOKUP(C32,'Fee rates and unit costs'!$B$5:$B$17,'Fee rates and unit costs'!$G$5:$G$17,0,0)</f>
        <v>0</v>
      </c>
      <c r="E32" s="103"/>
      <c r="F32" s="137">
        <f>E32*D32</f>
        <v>0</v>
      </c>
      <c r="G32" s="103"/>
      <c r="H32" s="310">
        <f t="shared" si="9"/>
        <v>0</v>
      </c>
      <c r="I32" s="311">
        <f>F32+H32</f>
        <v>0</v>
      </c>
      <c r="J32" s="346"/>
      <c r="K32" s="347"/>
      <c r="L32" s="347"/>
      <c r="M32" s="361"/>
      <c r="N32" s="362">
        <f>+J32+K32+L32+M32</f>
        <v>0</v>
      </c>
      <c r="O32" s="368"/>
      <c r="P32" s="350">
        <f>+F32+O32+N32+H32</f>
        <v>0</v>
      </c>
      <c r="R32" s="44"/>
    </row>
    <row r="33" spans="2:16" ht="15.75" thickBot="1" x14ac:dyDescent="0.3">
      <c r="B33" s="113" t="s">
        <v>34</v>
      </c>
      <c r="C33" s="418" t="s">
        <v>186</v>
      </c>
      <c r="D33" s="243">
        <f>_xlfn.XLOOKUP(C33,'Fee rates and unit costs'!$B$5:$B$17,'Fee rates and unit costs'!$G$5:$G$17,0,0)</f>
        <v>0</v>
      </c>
      <c r="E33" s="100"/>
      <c r="F33" s="120">
        <f>E33*D33</f>
        <v>0</v>
      </c>
      <c r="G33" s="100"/>
      <c r="H33" s="254">
        <f t="shared" si="9"/>
        <v>0</v>
      </c>
      <c r="I33" s="255">
        <f>F33+H33</f>
        <v>0</v>
      </c>
      <c r="J33" s="344"/>
      <c r="K33" s="345"/>
      <c r="L33" s="345"/>
      <c r="M33" s="369"/>
      <c r="N33" s="364">
        <f>+J33+K33+L33+M33</f>
        <v>0</v>
      </c>
      <c r="O33" s="370"/>
      <c r="P33" s="371">
        <f>+F33+O33+N33+H33</f>
        <v>0</v>
      </c>
    </row>
    <row r="34" spans="2:16" ht="15.75" thickBot="1" x14ac:dyDescent="0.3">
      <c r="B34" s="63" t="s">
        <v>64</v>
      </c>
      <c r="C34" s="432"/>
      <c r="D34" s="250"/>
      <c r="E34" s="40">
        <f t="shared" ref="E34:O34" si="10">E35+E48+E57</f>
        <v>0</v>
      </c>
      <c r="F34" s="41">
        <f t="shared" si="10"/>
        <v>0</v>
      </c>
      <c r="G34" s="40">
        <f t="shared" si="10"/>
        <v>0</v>
      </c>
      <c r="H34" s="372">
        <f t="shared" si="10"/>
        <v>0</v>
      </c>
      <c r="I34" s="281">
        <f t="shared" si="10"/>
        <v>0</v>
      </c>
      <c r="J34" s="282">
        <f t="shared" si="10"/>
        <v>0</v>
      </c>
      <c r="K34" s="283">
        <f t="shared" si="10"/>
        <v>0</v>
      </c>
      <c r="L34" s="283">
        <f>L35+L48+L57</f>
        <v>0</v>
      </c>
      <c r="M34" s="283">
        <f t="shared" si="10"/>
        <v>0</v>
      </c>
      <c r="N34" s="281">
        <f>N35+N48+N57</f>
        <v>0</v>
      </c>
      <c r="O34" s="285">
        <f t="shared" si="10"/>
        <v>0</v>
      </c>
      <c r="P34" s="285">
        <f>P35+P48+P57</f>
        <v>0</v>
      </c>
    </row>
    <row r="35" spans="2:16" ht="15.75" thickBot="1" x14ac:dyDescent="0.3">
      <c r="B35" s="54" t="s">
        <v>70</v>
      </c>
      <c r="C35" s="431"/>
      <c r="D35" s="248"/>
      <c r="E35" s="55">
        <f t="shared" ref="E35:F35" si="11">SUM(E36:E47)</f>
        <v>0</v>
      </c>
      <c r="F35" s="56">
        <f t="shared" si="11"/>
        <v>0</v>
      </c>
      <c r="G35" s="55">
        <f>SUM(G36:G47)</f>
        <v>0</v>
      </c>
      <c r="H35" s="331">
        <f t="shared" ref="H35:O35" si="12">SUM(H36:H47)</f>
        <v>0</v>
      </c>
      <c r="I35" s="332">
        <f t="shared" si="12"/>
        <v>0</v>
      </c>
      <c r="J35" s="333">
        <f t="shared" si="12"/>
        <v>0</v>
      </c>
      <c r="K35" s="334">
        <f t="shared" si="12"/>
        <v>0</v>
      </c>
      <c r="L35" s="334">
        <f t="shared" si="12"/>
        <v>0</v>
      </c>
      <c r="M35" s="334">
        <f t="shared" si="12"/>
        <v>0</v>
      </c>
      <c r="N35" s="332">
        <f t="shared" si="12"/>
        <v>0</v>
      </c>
      <c r="O35" s="360">
        <f t="shared" si="12"/>
        <v>0</v>
      </c>
      <c r="P35" s="360">
        <f>SUM(P36:P47)</f>
        <v>0</v>
      </c>
    </row>
    <row r="36" spans="2:16" x14ac:dyDescent="0.25">
      <c r="B36" s="512" t="s">
        <v>36</v>
      </c>
      <c r="C36" s="417" t="s">
        <v>186</v>
      </c>
      <c r="D36" s="242">
        <f>_xlfn.XLOOKUP(C36,'Fee rates and unit costs'!$B$5:$B$17,'Fee rates and unit costs'!$G$5:$G$17,0,0)</f>
        <v>0</v>
      </c>
      <c r="E36" s="99"/>
      <c r="F36" s="135">
        <f t="shared" ref="F36:F47" si="13">E36*D36</f>
        <v>0</v>
      </c>
      <c r="G36" s="99"/>
      <c r="H36" s="303">
        <f t="shared" ref="H36:H47" si="14">D36*G36</f>
        <v>0</v>
      </c>
      <c r="I36" s="304">
        <f t="shared" ref="I36:I47" si="15">F36+H36</f>
        <v>0</v>
      </c>
      <c r="J36" s="336"/>
      <c r="K36" s="337"/>
      <c r="L36" s="337"/>
      <c r="M36" s="337"/>
      <c r="N36" s="497">
        <f>SUM(J36:M38)</f>
        <v>0</v>
      </c>
      <c r="O36" s="503"/>
      <c r="P36" s="500">
        <f>F36+H36+N36+O36</f>
        <v>0</v>
      </c>
    </row>
    <row r="37" spans="2:16" x14ac:dyDescent="0.25">
      <c r="B37" s="513"/>
      <c r="C37" s="418" t="s">
        <v>186</v>
      </c>
      <c r="D37" s="243">
        <f>_xlfn.XLOOKUP(C37,'Fee rates and unit costs'!$B$5:$B$17,'Fee rates and unit costs'!$G$5:$G$17,0,0)</f>
        <v>0</v>
      </c>
      <c r="E37" s="100"/>
      <c r="F37" s="120">
        <f t="shared" si="13"/>
        <v>0</v>
      </c>
      <c r="G37" s="100"/>
      <c r="H37" s="254">
        <f t="shared" si="14"/>
        <v>0</v>
      </c>
      <c r="I37" s="255">
        <f t="shared" si="15"/>
        <v>0</v>
      </c>
      <c r="J37" s="338"/>
      <c r="K37" s="339"/>
      <c r="L37" s="339"/>
      <c r="M37" s="339"/>
      <c r="N37" s="498"/>
      <c r="O37" s="503"/>
      <c r="P37" s="500"/>
    </row>
    <row r="38" spans="2:16" x14ac:dyDescent="0.25">
      <c r="B38" s="514"/>
      <c r="C38" s="423" t="s">
        <v>186</v>
      </c>
      <c r="D38" s="244">
        <f>_xlfn.XLOOKUP(C38,'Fee rates and unit costs'!$B$5:$B$17,'Fee rates and unit costs'!$G$5:$G$17,0,0)</f>
        <v>0</v>
      </c>
      <c r="E38" s="101"/>
      <c r="F38" s="136">
        <f t="shared" si="13"/>
        <v>0</v>
      </c>
      <c r="G38" s="101"/>
      <c r="H38" s="340">
        <f t="shared" si="14"/>
        <v>0</v>
      </c>
      <c r="I38" s="341">
        <f t="shared" si="15"/>
        <v>0</v>
      </c>
      <c r="J38" s="342"/>
      <c r="K38" s="343"/>
      <c r="L38" s="343"/>
      <c r="M38" s="343"/>
      <c r="N38" s="498"/>
      <c r="O38" s="504"/>
      <c r="P38" s="501"/>
    </row>
    <row r="39" spans="2:16" x14ac:dyDescent="0.25">
      <c r="B39" s="515" t="s">
        <v>37</v>
      </c>
      <c r="C39" s="420" t="s">
        <v>186</v>
      </c>
      <c r="D39" s="245">
        <f>_xlfn.XLOOKUP(C39,'Fee rates and unit costs'!$B$5:$B$17,'Fee rates and unit costs'!$G$5:$G$17,0,0)</f>
        <v>0</v>
      </c>
      <c r="E39" s="102"/>
      <c r="F39" s="122">
        <f t="shared" si="13"/>
        <v>0</v>
      </c>
      <c r="G39" s="102"/>
      <c r="H39" s="261">
        <f t="shared" si="14"/>
        <v>0</v>
      </c>
      <c r="I39" s="262">
        <f t="shared" si="15"/>
        <v>0</v>
      </c>
      <c r="J39" s="338"/>
      <c r="K39" s="339"/>
      <c r="L39" s="339"/>
      <c r="M39" s="339"/>
      <c r="N39" s="498">
        <f>SUM(J39:M42)</f>
        <v>0</v>
      </c>
      <c r="O39" s="502"/>
      <c r="P39" s="499">
        <f>F39+H39+N39+O39</f>
        <v>0</v>
      </c>
    </row>
    <row r="40" spans="2:16" x14ac:dyDescent="0.25">
      <c r="B40" s="513"/>
      <c r="C40" s="418" t="s">
        <v>186</v>
      </c>
      <c r="D40" s="243">
        <f>_xlfn.XLOOKUP(C40,'Fee rates and unit costs'!$B$5:$B$17,'Fee rates and unit costs'!$G$5:$G$17,0,0)</f>
        <v>0</v>
      </c>
      <c r="E40" s="100"/>
      <c r="F40" s="120">
        <f t="shared" si="13"/>
        <v>0</v>
      </c>
      <c r="G40" s="100"/>
      <c r="H40" s="254">
        <f t="shared" si="14"/>
        <v>0</v>
      </c>
      <c r="I40" s="255">
        <f t="shared" si="15"/>
        <v>0</v>
      </c>
      <c r="J40" s="338"/>
      <c r="K40" s="339"/>
      <c r="L40" s="339"/>
      <c r="M40" s="339"/>
      <c r="N40" s="498"/>
      <c r="O40" s="503"/>
      <c r="P40" s="500"/>
    </row>
    <row r="41" spans="2:16" x14ac:dyDescent="0.25">
      <c r="B41" s="513"/>
      <c r="C41" s="418" t="s">
        <v>186</v>
      </c>
      <c r="D41" s="243">
        <f>_xlfn.XLOOKUP(C41,'Fee rates and unit costs'!$B$5:$B$17,'Fee rates and unit costs'!$G$5:$G$17,0,0)</f>
        <v>0</v>
      </c>
      <c r="E41" s="100"/>
      <c r="F41" s="120">
        <f t="shared" si="13"/>
        <v>0</v>
      </c>
      <c r="G41" s="100"/>
      <c r="H41" s="254">
        <f t="shared" si="14"/>
        <v>0</v>
      </c>
      <c r="I41" s="255">
        <f t="shared" si="15"/>
        <v>0</v>
      </c>
      <c r="J41" s="338"/>
      <c r="K41" s="339"/>
      <c r="L41" s="339"/>
      <c r="M41" s="339"/>
      <c r="N41" s="498"/>
      <c r="O41" s="503"/>
      <c r="P41" s="500"/>
    </row>
    <row r="42" spans="2:16" x14ac:dyDescent="0.25">
      <c r="B42" s="514"/>
      <c r="C42" s="423" t="s">
        <v>186</v>
      </c>
      <c r="D42" s="244">
        <f>_xlfn.XLOOKUP(C42,'Fee rates and unit costs'!$B$5:$B$17,'Fee rates and unit costs'!$G$5:$G$17,0,0)</f>
        <v>0</v>
      </c>
      <c r="E42" s="101"/>
      <c r="F42" s="136">
        <f t="shared" si="13"/>
        <v>0</v>
      </c>
      <c r="G42" s="101"/>
      <c r="H42" s="340">
        <f t="shared" si="14"/>
        <v>0</v>
      </c>
      <c r="I42" s="341">
        <f t="shared" si="15"/>
        <v>0</v>
      </c>
      <c r="J42" s="342"/>
      <c r="K42" s="343"/>
      <c r="L42" s="343"/>
      <c r="M42" s="343"/>
      <c r="N42" s="498"/>
      <c r="O42" s="504"/>
      <c r="P42" s="501"/>
    </row>
    <row r="43" spans="2:16" x14ac:dyDescent="0.25">
      <c r="B43" s="513" t="s">
        <v>38</v>
      </c>
      <c r="C43" s="418" t="s">
        <v>186</v>
      </c>
      <c r="D43" s="243">
        <f>_xlfn.XLOOKUP(C43,'Fee rates and unit costs'!$B$5:$B$17,'Fee rates and unit costs'!$G$5:$G$17,0,0)</f>
        <v>0</v>
      </c>
      <c r="E43" s="100"/>
      <c r="F43" s="120">
        <f t="shared" si="13"/>
        <v>0</v>
      </c>
      <c r="G43" s="100"/>
      <c r="H43" s="254">
        <f t="shared" si="14"/>
        <v>0</v>
      </c>
      <c r="I43" s="255">
        <f t="shared" si="15"/>
        <v>0</v>
      </c>
      <c r="J43" s="344"/>
      <c r="K43" s="345"/>
      <c r="L43" s="345"/>
      <c r="M43" s="345"/>
      <c r="N43" s="498">
        <f>SUM(J43:M45)</f>
        <v>0</v>
      </c>
      <c r="O43" s="502"/>
      <c r="P43" s="499">
        <f>F43+H43+N43+O43</f>
        <v>0</v>
      </c>
    </row>
    <row r="44" spans="2:16" x14ac:dyDescent="0.25">
      <c r="B44" s="513"/>
      <c r="C44" s="418" t="s">
        <v>186</v>
      </c>
      <c r="D44" s="243">
        <f>_xlfn.XLOOKUP(C44,'Fee rates and unit costs'!$B$5:$B$17,'Fee rates and unit costs'!$G$5:$G$17,0,0)</f>
        <v>0</v>
      </c>
      <c r="E44" s="100"/>
      <c r="F44" s="120">
        <f t="shared" si="13"/>
        <v>0</v>
      </c>
      <c r="G44" s="100"/>
      <c r="H44" s="254">
        <f t="shared" si="14"/>
        <v>0</v>
      </c>
      <c r="I44" s="255">
        <f t="shared" si="15"/>
        <v>0</v>
      </c>
      <c r="J44" s="338"/>
      <c r="K44" s="339"/>
      <c r="L44" s="339"/>
      <c r="M44" s="339"/>
      <c r="N44" s="498"/>
      <c r="O44" s="503"/>
      <c r="P44" s="500"/>
    </row>
    <row r="45" spans="2:16" x14ac:dyDescent="0.25">
      <c r="B45" s="514"/>
      <c r="C45" s="423" t="s">
        <v>186</v>
      </c>
      <c r="D45" s="244">
        <f>_xlfn.XLOOKUP(C45,'Fee rates and unit costs'!$B$5:$B$17,'Fee rates and unit costs'!$G$5:$G$17,0,0)</f>
        <v>0</v>
      </c>
      <c r="E45" s="101"/>
      <c r="F45" s="136">
        <f t="shared" si="13"/>
        <v>0</v>
      </c>
      <c r="G45" s="101"/>
      <c r="H45" s="340">
        <f t="shared" si="14"/>
        <v>0</v>
      </c>
      <c r="I45" s="341">
        <f t="shared" si="15"/>
        <v>0</v>
      </c>
      <c r="J45" s="342"/>
      <c r="K45" s="343"/>
      <c r="L45" s="343"/>
      <c r="M45" s="343"/>
      <c r="N45" s="498"/>
      <c r="O45" s="504"/>
      <c r="P45" s="501"/>
    </row>
    <row r="46" spans="2:16" x14ac:dyDescent="0.25">
      <c r="B46" s="97" t="s">
        <v>96</v>
      </c>
      <c r="C46" s="419" t="s">
        <v>186</v>
      </c>
      <c r="D46" s="246">
        <f>_xlfn.XLOOKUP(C46,'Fee rates and unit costs'!$B$5:$B$17,'Fee rates and unit costs'!$G$5:$G$17,0,0)</f>
        <v>0</v>
      </c>
      <c r="E46" s="103"/>
      <c r="F46" s="137">
        <f t="shared" si="13"/>
        <v>0</v>
      </c>
      <c r="G46" s="103"/>
      <c r="H46" s="310">
        <f t="shared" si="14"/>
        <v>0</v>
      </c>
      <c r="I46" s="311">
        <f t="shared" si="15"/>
        <v>0</v>
      </c>
      <c r="J46" s="346"/>
      <c r="K46" s="347"/>
      <c r="L46" s="347"/>
      <c r="M46" s="361"/>
      <c r="N46" s="348">
        <f>SUM(J46:M46)</f>
        <v>0</v>
      </c>
      <c r="O46" s="349"/>
      <c r="P46" s="350">
        <f>F46+H46+N46+O46</f>
        <v>0</v>
      </c>
    </row>
    <row r="47" spans="2:16" ht="15.75" thickBot="1" x14ac:dyDescent="0.3">
      <c r="B47" s="114" t="s">
        <v>177</v>
      </c>
      <c r="C47" s="418" t="s">
        <v>186</v>
      </c>
      <c r="D47" s="243">
        <f>_xlfn.XLOOKUP(C47,'Fee rates and unit costs'!$B$5:$B$17,'Fee rates and unit costs'!$G$5:$G$17,0,0)</f>
        <v>0</v>
      </c>
      <c r="E47" s="100"/>
      <c r="F47" s="136">
        <f t="shared" si="13"/>
        <v>0</v>
      </c>
      <c r="G47" s="101"/>
      <c r="H47" s="340">
        <f t="shared" si="14"/>
        <v>0</v>
      </c>
      <c r="I47" s="341">
        <f t="shared" si="15"/>
        <v>0</v>
      </c>
      <c r="J47" s="344"/>
      <c r="K47" s="345"/>
      <c r="L47" s="345"/>
      <c r="M47" s="369"/>
      <c r="N47" s="373">
        <f>SUM(J47:M47)</f>
        <v>0</v>
      </c>
      <c r="O47" s="374"/>
      <c r="P47" s="350">
        <f>F47+H47+N47+O47</f>
        <v>0</v>
      </c>
    </row>
    <row r="48" spans="2:16" ht="15.75" thickBot="1" x14ac:dyDescent="0.3">
      <c r="B48" s="61" t="s">
        <v>71</v>
      </c>
      <c r="C48" s="433"/>
      <c r="D48" s="248"/>
      <c r="E48" s="59">
        <f t="shared" ref="E48:F48" si="16">SUM(E49:E56)</f>
        <v>0</v>
      </c>
      <c r="F48" s="60">
        <f t="shared" si="16"/>
        <v>0</v>
      </c>
      <c r="G48" s="59">
        <f t="shared" ref="G48:P48" si="17">SUM(G49:G56)</f>
        <v>0</v>
      </c>
      <c r="H48" s="331">
        <f t="shared" si="17"/>
        <v>0</v>
      </c>
      <c r="I48" s="332">
        <f t="shared" si="17"/>
        <v>0</v>
      </c>
      <c r="J48" s="358">
        <f t="shared" si="17"/>
        <v>0</v>
      </c>
      <c r="K48" s="359">
        <f t="shared" si="17"/>
        <v>0</v>
      </c>
      <c r="L48" s="359">
        <f t="shared" si="17"/>
        <v>0</v>
      </c>
      <c r="M48" s="359">
        <f t="shared" si="17"/>
        <v>0</v>
      </c>
      <c r="N48" s="332">
        <f t="shared" si="17"/>
        <v>0</v>
      </c>
      <c r="O48" s="360">
        <f t="shared" si="17"/>
        <v>0</v>
      </c>
      <c r="P48" s="360">
        <f t="shared" si="17"/>
        <v>0</v>
      </c>
    </row>
    <row r="49" spans="2:18" x14ac:dyDescent="0.25">
      <c r="B49" s="512" t="s">
        <v>40</v>
      </c>
      <c r="C49" s="417" t="s">
        <v>186</v>
      </c>
      <c r="D49" s="242">
        <f>_xlfn.XLOOKUP(C49,'Fee rates and unit costs'!$B$5:$B$17,'Fee rates and unit costs'!$G$5:$G$17,0,0)</f>
        <v>0</v>
      </c>
      <c r="E49" s="99"/>
      <c r="F49" s="135">
        <f t="shared" ref="F49:F56" si="18">E49*D49</f>
        <v>0</v>
      </c>
      <c r="G49" s="99"/>
      <c r="H49" s="254">
        <f>D49*G49</f>
        <v>0</v>
      </c>
      <c r="I49" s="255">
        <f t="shared" ref="I49:I56" si="19">F49+H49</f>
        <v>0</v>
      </c>
      <c r="J49" s="336"/>
      <c r="K49" s="337"/>
      <c r="L49" s="337"/>
      <c r="M49" s="337"/>
      <c r="N49" s="518">
        <f>SUM(J49:M50)</f>
        <v>0</v>
      </c>
      <c r="O49" s="519"/>
      <c r="P49" s="500">
        <f>+F49+O49+N49+H49</f>
        <v>0</v>
      </c>
    </row>
    <row r="50" spans="2:18" x14ac:dyDescent="0.25">
      <c r="B50" s="514"/>
      <c r="C50" s="423" t="s">
        <v>186</v>
      </c>
      <c r="D50" s="244">
        <f>_xlfn.XLOOKUP(C50,'Fee rates and unit costs'!$B$5:$B$17,'Fee rates and unit costs'!$G$5:$G$17,0,0)</f>
        <v>0</v>
      </c>
      <c r="E50" s="101"/>
      <c r="F50" s="136">
        <f t="shared" si="18"/>
        <v>0</v>
      </c>
      <c r="G50" s="101"/>
      <c r="H50" s="340">
        <f t="shared" ref="H50:H56" si="20">D50*G50</f>
        <v>0</v>
      </c>
      <c r="I50" s="341">
        <f t="shared" si="19"/>
        <v>0</v>
      </c>
      <c r="J50" s="342"/>
      <c r="K50" s="343"/>
      <c r="L50" s="343"/>
      <c r="M50" s="343"/>
      <c r="N50" s="516"/>
      <c r="O50" s="504"/>
      <c r="P50" s="501"/>
    </row>
    <row r="51" spans="2:18" x14ac:dyDescent="0.25">
      <c r="B51" s="515" t="s">
        <v>41</v>
      </c>
      <c r="C51" s="420" t="s">
        <v>186</v>
      </c>
      <c r="D51" s="245">
        <f>_xlfn.XLOOKUP(C51,'Fee rates and unit costs'!$B$5:$B$17,'Fee rates and unit costs'!$G$5:$G$17,0,0)</f>
        <v>0</v>
      </c>
      <c r="E51" s="102"/>
      <c r="F51" s="122">
        <f t="shared" si="18"/>
        <v>0</v>
      </c>
      <c r="G51" s="102"/>
      <c r="H51" s="254">
        <f t="shared" si="20"/>
        <v>0</v>
      </c>
      <c r="I51" s="255">
        <f t="shared" si="19"/>
        <v>0</v>
      </c>
      <c r="J51" s="338"/>
      <c r="K51" s="339"/>
      <c r="L51" s="339"/>
      <c r="M51" s="339"/>
      <c r="N51" s="516">
        <f>SUM(J51:M53)</f>
        <v>0</v>
      </c>
      <c r="O51" s="502"/>
      <c r="P51" s="499">
        <f>+F51+H51+N51+O51</f>
        <v>0</v>
      </c>
    </row>
    <row r="52" spans="2:18" x14ac:dyDescent="0.25">
      <c r="B52" s="513"/>
      <c r="C52" s="418" t="s">
        <v>186</v>
      </c>
      <c r="D52" s="243">
        <f>_xlfn.XLOOKUP(C52,'Fee rates and unit costs'!$B$5:$B$17,'Fee rates and unit costs'!$G$5:$G$17,0,0)</f>
        <v>0</v>
      </c>
      <c r="E52" s="100"/>
      <c r="F52" s="120">
        <f t="shared" si="18"/>
        <v>0</v>
      </c>
      <c r="G52" s="100"/>
      <c r="H52" s="254">
        <f t="shared" si="20"/>
        <v>0</v>
      </c>
      <c r="I52" s="255">
        <f t="shared" si="19"/>
        <v>0</v>
      </c>
      <c r="J52" s="338"/>
      <c r="K52" s="339"/>
      <c r="L52" s="339"/>
      <c r="M52" s="339"/>
      <c r="N52" s="516"/>
      <c r="O52" s="503"/>
      <c r="P52" s="500"/>
    </row>
    <row r="53" spans="2:18" x14ac:dyDescent="0.25">
      <c r="B53" s="514"/>
      <c r="C53" s="423" t="s">
        <v>186</v>
      </c>
      <c r="D53" s="244">
        <f>_xlfn.XLOOKUP(C53,'Fee rates and unit costs'!$B$5:$B$17,'Fee rates and unit costs'!$G$5:$G$17,0,0)</f>
        <v>0</v>
      </c>
      <c r="E53" s="101"/>
      <c r="F53" s="136">
        <f t="shared" si="18"/>
        <v>0</v>
      </c>
      <c r="G53" s="101"/>
      <c r="H53" s="340">
        <f t="shared" si="20"/>
        <v>0</v>
      </c>
      <c r="I53" s="341">
        <f t="shared" si="19"/>
        <v>0</v>
      </c>
      <c r="J53" s="342"/>
      <c r="K53" s="343"/>
      <c r="L53" s="343"/>
      <c r="M53" s="343"/>
      <c r="N53" s="516"/>
      <c r="O53" s="503"/>
      <c r="P53" s="501"/>
    </row>
    <row r="54" spans="2:18" x14ac:dyDescent="0.25">
      <c r="B54" s="97" t="s">
        <v>72</v>
      </c>
      <c r="C54" s="419" t="s">
        <v>186</v>
      </c>
      <c r="D54" s="246">
        <f>_xlfn.XLOOKUP(C54,'Fee rates and unit costs'!$B$5:$B$17,'Fee rates and unit costs'!$G$5:$G$17,0,0)</f>
        <v>0</v>
      </c>
      <c r="E54" s="103"/>
      <c r="F54" s="137">
        <f t="shared" si="18"/>
        <v>0</v>
      </c>
      <c r="G54" s="103"/>
      <c r="H54" s="310">
        <f t="shared" si="20"/>
        <v>0</v>
      </c>
      <c r="I54" s="311">
        <f t="shared" si="19"/>
        <v>0</v>
      </c>
      <c r="J54" s="346"/>
      <c r="K54" s="347"/>
      <c r="L54" s="347"/>
      <c r="M54" s="361"/>
      <c r="N54" s="362">
        <f>SUM(J54:M54)</f>
        <v>0</v>
      </c>
      <c r="O54" s="349"/>
      <c r="P54" s="350">
        <f>+F54+H54+N54+O54</f>
        <v>0</v>
      </c>
    </row>
    <row r="55" spans="2:18" x14ac:dyDescent="0.25">
      <c r="B55" s="111" t="s">
        <v>73</v>
      </c>
      <c r="C55" s="423" t="s">
        <v>186</v>
      </c>
      <c r="D55" s="244">
        <f>_xlfn.XLOOKUP(C55,'Fee rates and unit costs'!$B$5:$B$17,'Fee rates and unit costs'!$G$5:$G$17,0,0)</f>
        <v>0</v>
      </c>
      <c r="E55" s="101"/>
      <c r="F55" s="136">
        <f t="shared" si="18"/>
        <v>0</v>
      </c>
      <c r="G55" s="101"/>
      <c r="H55" s="340">
        <f t="shared" si="20"/>
        <v>0</v>
      </c>
      <c r="I55" s="341">
        <f t="shared" si="19"/>
        <v>0</v>
      </c>
      <c r="J55" s="346"/>
      <c r="K55" s="347"/>
      <c r="L55" s="347"/>
      <c r="M55" s="361"/>
      <c r="N55" s="362">
        <f>SUM(J55:M55)</f>
        <v>0</v>
      </c>
      <c r="O55" s="349"/>
      <c r="P55" s="350">
        <f>+F55+H55+N55+O55</f>
        <v>0</v>
      </c>
    </row>
    <row r="56" spans="2:18" ht="15.75" thickBot="1" x14ac:dyDescent="0.3">
      <c r="B56" s="112" t="s">
        <v>97</v>
      </c>
      <c r="C56" s="418" t="s">
        <v>186</v>
      </c>
      <c r="D56" s="243">
        <f>_xlfn.XLOOKUP(C56,'Fee rates and unit costs'!$B$5:$B$17,'Fee rates and unit costs'!$G$5:$G$17,0,0)</f>
        <v>0</v>
      </c>
      <c r="E56" s="100"/>
      <c r="F56" s="120">
        <f t="shared" si="18"/>
        <v>0</v>
      </c>
      <c r="G56" s="100"/>
      <c r="H56" s="254">
        <f t="shared" si="20"/>
        <v>0</v>
      </c>
      <c r="I56" s="255">
        <f t="shared" si="19"/>
        <v>0</v>
      </c>
      <c r="J56" s="338"/>
      <c r="K56" s="338"/>
      <c r="L56" s="338"/>
      <c r="M56" s="363"/>
      <c r="N56" s="362">
        <f>SUM(J56:M56)</f>
        <v>0</v>
      </c>
      <c r="O56" s="356"/>
      <c r="P56" s="350">
        <f>+F56+H56+N56+O56</f>
        <v>0</v>
      </c>
    </row>
    <row r="57" spans="2:18" ht="15.75" thickBot="1" x14ac:dyDescent="0.3">
      <c r="B57" s="61" t="s">
        <v>74</v>
      </c>
      <c r="C57" s="424"/>
      <c r="D57" s="248"/>
      <c r="E57" s="57">
        <f>SUM(E58:E62)</f>
        <v>0</v>
      </c>
      <c r="F57" s="62">
        <f>SUM(F58:F62)</f>
        <v>0</v>
      </c>
      <c r="G57" s="57">
        <f>SUM(G58:G62)</f>
        <v>0</v>
      </c>
      <c r="H57" s="366">
        <f t="shared" ref="H57:M57" si="21">SUM(H58:H62)</f>
        <v>0</v>
      </c>
      <c r="I57" s="332">
        <f t="shared" si="21"/>
        <v>0</v>
      </c>
      <c r="J57" s="333">
        <f t="shared" si="21"/>
        <v>0</v>
      </c>
      <c r="K57" s="248">
        <f t="shared" si="21"/>
        <v>0</v>
      </c>
      <c r="L57" s="248">
        <f t="shared" si="21"/>
        <v>0</v>
      </c>
      <c r="M57" s="367">
        <f t="shared" si="21"/>
        <v>0</v>
      </c>
      <c r="N57" s="332">
        <f>SUM(N58:N62)</f>
        <v>0</v>
      </c>
      <c r="O57" s="360">
        <f t="shared" ref="O57:P57" si="22">SUM(O58:O62)</f>
        <v>0</v>
      </c>
      <c r="P57" s="360">
        <f t="shared" si="22"/>
        <v>0</v>
      </c>
    </row>
    <row r="58" spans="2:18" x14ac:dyDescent="0.25">
      <c r="B58" s="512" t="s">
        <v>43</v>
      </c>
      <c r="C58" s="417" t="s">
        <v>186</v>
      </c>
      <c r="D58" s="242">
        <f>_xlfn.XLOOKUP(C58,'Fee rates and unit costs'!$B$5:$B$17,'Fee rates and unit costs'!$G$5:$G$17,0,0)</f>
        <v>0</v>
      </c>
      <c r="E58" s="99"/>
      <c r="F58" s="135">
        <f t="shared" ref="F58:F62" si="23">E58*D58</f>
        <v>0</v>
      </c>
      <c r="G58" s="99"/>
      <c r="H58" s="303">
        <f t="shared" ref="H58:H62" si="24">D58*G58</f>
        <v>0</v>
      </c>
      <c r="I58" s="304">
        <f t="shared" ref="I58:I62" si="25">F58+H58</f>
        <v>0</v>
      </c>
      <c r="J58" s="338"/>
      <c r="K58" s="339"/>
      <c r="L58" s="339"/>
      <c r="M58" s="375"/>
      <c r="N58" s="518">
        <f>SUM(J58:M59)</f>
        <v>0</v>
      </c>
      <c r="O58" s="519"/>
      <c r="P58" s="545">
        <f>+F58+O58+N58+H58</f>
        <v>0</v>
      </c>
    </row>
    <row r="59" spans="2:18" x14ac:dyDescent="0.25">
      <c r="B59" s="514"/>
      <c r="C59" s="423" t="s">
        <v>186</v>
      </c>
      <c r="D59" s="244">
        <f>_xlfn.XLOOKUP(C59,'Fee rates and unit costs'!$B$5:$B$17,'Fee rates and unit costs'!$G$5:$G$17,0,0)</f>
        <v>0</v>
      </c>
      <c r="E59" s="101"/>
      <c r="F59" s="136">
        <f t="shared" si="23"/>
        <v>0</v>
      </c>
      <c r="G59" s="101"/>
      <c r="H59" s="340">
        <f t="shared" si="24"/>
        <v>0</v>
      </c>
      <c r="I59" s="341">
        <f t="shared" si="25"/>
        <v>0</v>
      </c>
      <c r="J59" s="342"/>
      <c r="K59" s="343"/>
      <c r="L59" s="343"/>
      <c r="M59" s="376"/>
      <c r="N59" s="516"/>
      <c r="O59" s="504"/>
      <c r="P59" s="501"/>
    </row>
    <row r="60" spans="2:18" x14ac:dyDescent="0.25">
      <c r="B60" s="111" t="s">
        <v>44</v>
      </c>
      <c r="C60" s="419" t="s">
        <v>186</v>
      </c>
      <c r="D60" s="246">
        <f>_xlfn.XLOOKUP(C60,'Fee rates and unit costs'!$B$5:$B$17,'Fee rates and unit costs'!$G$5:$G$17,0,0)</f>
        <v>0</v>
      </c>
      <c r="E60" s="103"/>
      <c r="F60" s="137">
        <f t="shared" si="23"/>
        <v>0</v>
      </c>
      <c r="G60" s="103"/>
      <c r="H60" s="310">
        <f t="shared" si="24"/>
        <v>0</v>
      </c>
      <c r="I60" s="311">
        <f t="shared" si="25"/>
        <v>0</v>
      </c>
      <c r="J60" s="346"/>
      <c r="K60" s="347"/>
      <c r="L60" s="347"/>
      <c r="M60" s="361"/>
      <c r="N60" s="362">
        <f>SUM(J60:M60)</f>
        <v>0</v>
      </c>
      <c r="O60" s="349"/>
      <c r="P60" s="350">
        <f>+F60+O60+N60+H60</f>
        <v>0</v>
      </c>
    </row>
    <row r="61" spans="2:18" x14ac:dyDescent="0.25">
      <c r="B61" s="111" t="s">
        <v>45</v>
      </c>
      <c r="C61" s="419" t="s">
        <v>186</v>
      </c>
      <c r="D61" s="246">
        <f>_xlfn.XLOOKUP(C61,'Fee rates and unit costs'!$B$5:$B$17,'Fee rates and unit costs'!$G$5:$G$17,0,0)</f>
        <v>0</v>
      </c>
      <c r="E61" s="103"/>
      <c r="F61" s="137">
        <f t="shared" si="23"/>
        <v>0</v>
      </c>
      <c r="G61" s="103"/>
      <c r="H61" s="310">
        <f t="shared" si="24"/>
        <v>0</v>
      </c>
      <c r="I61" s="311">
        <f t="shared" si="25"/>
        <v>0</v>
      </c>
      <c r="J61" s="346"/>
      <c r="K61" s="347"/>
      <c r="L61" s="347"/>
      <c r="M61" s="361"/>
      <c r="N61" s="362">
        <f>SUM(J61:M61)</f>
        <v>0</v>
      </c>
      <c r="O61" s="349"/>
      <c r="P61" s="350">
        <f>+F61+O61+N61+H61</f>
        <v>0</v>
      </c>
    </row>
    <row r="62" spans="2:18" ht="15.75" thickBot="1" x14ac:dyDescent="0.3">
      <c r="B62" s="113" t="s">
        <v>75</v>
      </c>
      <c r="C62" s="419" t="s">
        <v>186</v>
      </c>
      <c r="D62" s="246">
        <f>_xlfn.XLOOKUP(C62,'Fee rates and unit costs'!$B$5:$B$17,'Fee rates and unit costs'!$G$5:$G$17,0,0)</f>
        <v>0</v>
      </c>
      <c r="E62" s="103"/>
      <c r="F62" s="137">
        <f t="shared" si="23"/>
        <v>0</v>
      </c>
      <c r="G62" s="103"/>
      <c r="H62" s="310">
        <f t="shared" si="24"/>
        <v>0</v>
      </c>
      <c r="I62" s="311">
        <f t="shared" si="25"/>
        <v>0</v>
      </c>
      <c r="J62" s="344"/>
      <c r="K62" s="345"/>
      <c r="L62" s="345"/>
      <c r="M62" s="369"/>
      <c r="N62" s="362">
        <f>SUM(J62:M62)</f>
        <v>0</v>
      </c>
      <c r="O62" s="374"/>
      <c r="P62" s="350">
        <f>+F62+O62+N62+H62</f>
        <v>0</v>
      </c>
    </row>
    <row r="63" spans="2:18" s="38" customFormat="1" ht="15.75" thickBot="1" x14ac:dyDescent="0.3">
      <c r="B63" s="5" t="s">
        <v>18</v>
      </c>
      <c r="C63" s="128"/>
      <c r="D63" s="129"/>
      <c r="E63" s="33">
        <f>E34+E5</f>
        <v>0</v>
      </c>
      <c r="F63" s="34">
        <f t="shared" ref="F63" si="26">F34+F5</f>
        <v>0</v>
      </c>
      <c r="G63" s="33">
        <f>G34+G5</f>
        <v>0</v>
      </c>
      <c r="H63" s="377">
        <f t="shared" ref="H63:P63" si="27">H34+H5</f>
        <v>0</v>
      </c>
      <c r="I63" s="378">
        <f t="shared" si="27"/>
        <v>0</v>
      </c>
      <c r="J63" s="379">
        <f t="shared" si="27"/>
        <v>0</v>
      </c>
      <c r="K63" s="380">
        <f t="shared" si="27"/>
        <v>0</v>
      </c>
      <c r="L63" s="380">
        <f t="shared" si="27"/>
        <v>0</v>
      </c>
      <c r="M63" s="380">
        <f t="shared" si="27"/>
        <v>0</v>
      </c>
      <c r="N63" s="381">
        <f>N34+N5</f>
        <v>0</v>
      </c>
      <c r="O63" s="382">
        <f t="shared" si="27"/>
        <v>0</v>
      </c>
      <c r="P63" s="383">
        <f t="shared" si="27"/>
        <v>0</v>
      </c>
      <c r="R63" s="48"/>
    </row>
    <row r="64" spans="2:18" ht="15.75" thickBot="1" x14ac:dyDescent="0.3">
      <c r="B64" s="2"/>
      <c r="I64" s="36"/>
      <c r="J64" s="24"/>
      <c r="K64" s="24"/>
      <c r="L64" s="24"/>
      <c r="M64" s="24"/>
      <c r="N64" s="25"/>
      <c r="O64" s="24"/>
      <c r="P64" s="25"/>
    </row>
    <row r="65" spans="2:17" s="4" customFormat="1" ht="33.6" customHeight="1" thickBot="1" x14ac:dyDescent="0.3">
      <c r="B65" s="509" t="s">
        <v>106</v>
      </c>
      <c r="C65" s="491" t="s">
        <v>118</v>
      </c>
      <c r="D65" s="492"/>
      <c r="E65" s="492"/>
      <c r="F65" s="492"/>
      <c r="G65" s="492"/>
      <c r="H65" s="492"/>
      <c r="I65" s="493"/>
      <c r="J65" s="511" t="s">
        <v>119</v>
      </c>
      <c r="K65" s="511"/>
      <c r="L65" s="511"/>
      <c r="M65" s="511"/>
      <c r="N65" s="511"/>
      <c r="O65" s="507" t="s">
        <v>123</v>
      </c>
      <c r="P65" s="505" t="s">
        <v>115</v>
      </c>
    </row>
    <row r="66" spans="2:17" s="4" customFormat="1" ht="45.75" thickBot="1" x14ac:dyDescent="0.3">
      <c r="B66" s="510"/>
      <c r="C66" s="18" t="s">
        <v>60</v>
      </c>
      <c r="D66" s="19" t="s">
        <v>108</v>
      </c>
      <c r="E66" s="19" t="s">
        <v>180</v>
      </c>
      <c r="F66" s="15" t="s">
        <v>116</v>
      </c>
      <c r="G66" s="19" t="s">
        <v>117</v>
      </c>
      <c r="H66" s="35" t="s">
        <v>111</v>
      </c>
      <c r="I66" s="16" t="s">
        <v>112</v>
      </c>
      <c r="J66" s="20" t="s">
        <v>109</v>
      </c>
      <c r="K66" s="21" t="s">
        <v>19</v>
      </c>
      <c r="L66" s="21" t="s">
        <v>110</v>
      </c>
      <c r="M66" s="21" t="s">
        <v>181</v>
      </c>
      <c r="N66" s="17" t="s">
        <v>113</v>
      </c>
      <c r="O66" s="508"/>
      <c r="P66" s="506"/>
    </row>
    <row r="67" spans="2:17" s="4" customFormat="1" ht="15.75" thickBot="1" x14ac:dyDescent="0.3">
      <c r="B67" s="10" t="s">
        <v>65</v>
      </c>
      <c r="C67" s="130"/>
      <c r="D67" s="125"/>
      <c r="E67" s="40">
        <f>E68+E77+E80</f>
        <v>0</v>
      </c>
      <c r="F67" s="40">
        <f>F68+F77+F80</f>
        <v>0</v>
      </c>
      <c r="G67" s="40">
        <f>G68+G77+G80</f>
        <v>0</v>
      </c>
      <c r="H67" s="300">
        <f t="shared" ref="H67:P67" si="28">H68+H77+H80</f>
        <v>0</v>
      </c>
      <c r="I67" s="281">
        <f t="shared" si="28"/>
        <v>0</v>
      </c>
      <c r="J67" s="282">
        <f t="shared" si="28"/>
        <v>0</v>
      </c>
      <c r="K67" s="283">
        <f t="shared" si="28"/>
        <v>0</v>
      </c>
      <c r="L67" s="283">
        <f t="shared" si="28"/>
        <v>0</v>
      </c>
      <c r="M67" s="283">
        <f t="shared" si="28"/>
        <v>0</v>
      </c>
      <c r="N67" s="281">
        <f>N68+N77+N80</f>
        <v>0</v>
      </c>
      <c r="O67" s="301">
        <f t="shared" si="28"/>
        <v>0</v>
      </c>
      <c r="P67" s="285">
        <f t="shared" si="28"/>
        <v>0</v>
      </c>
    </row>
    <row r="68" spans="2:17" s="38" customFormat="1" ht="15.75" thickBot="1" x14ac:dyDescent="0.3">
      <c r="B68" s="12" t="s">
        <v>57</v>
      </c>
      <c r="C68" s="131"/>
      <c r="D68" s="32"/>
      <c r="E68" s="31">
        <f>SUM(E69:E76)</f>
        <v>0</v>
      </c>
      <c r="F68" s="31">
        <f>SUM(F69:F76)</f>
        <v>0</v>
      </c>
      <c r="G68" s="31">
        <f>SUM(G69:G76)</f>
        <v>0</v>
      </c>
      <c r="H68" s="302">
        <f>SUM(H69:H76)</f>
        <v>0</v>
      </c>
      <c r="I68" s="286">
        <f>SUM(I69:I76)</f>
        <v>0</v>
      </c>
      <c r="J68" s="287">
        <f t="shared" ref="J68:P68" si="29">SUM(J69:J76)</f>
        <v>0</v>
      </c>
      <c r="K68" s="288">
        <f t="shared" si="29"/>
        <v>0</v>
      </c>
      <c r="L68" s="288">
        <f t="shared" si="29"/>
        <v>0</v>
      </c>
      <c r="M68" s="288">
        <f t="shared" si="29"/>
        <v>0</v>
      </c>
      <c r="N68" s="286">
        <f t="shared" si="29"/>
        <v>0</v>
      </c>
      <c r="O68" s="289">
        <f t="shared" si="29"/>
        <v>0</v>
      </c>
      <c r="P68" s="290">
        <f t="shared" si="29"/>
        <v>0</v>
      </c>
    </row>
    <row r="69" spans="2:17" x14ac:dyDescent="0.25">
      <c r="B69" s="543" t="s">
        <v>76</v>
      </c>
      <c r="C69" s="417" t="s">
        <v>186</v>
      </c>
      <c r="D69" s="242">
        <f>_xlfn.XLOOKUP(C69,'Fee rates and unit costs'!$B$5:$B$17,'Fee rates and unit costs'!$G$5:$G$17,0,0)</f>
        <v>0</v>
      </c>
      <c r="E69" s="99"/>
      <c r="F69" s="135">
        <f t="shared" ref="F69:F76" si="30">E69*D69</f>
        <v>0</v>
      </c>
      <c r="G69" s="99"/>
      <c r="H69" s="303">
        <f t="shared" ref="H69:H76" si="31">D69*G69</f>
        <v>0</v>
      </c>
      <c r="I69" s="304">
        <f t="shared" ref="I69:I76" si="32">F69+H69</f>
        <v>0</v>
      </c>
      <c r="J69" s="305"/>
      <c r="K69" s="306"/>
      <c r="L69" s="306"/>
      <c r="M69" s="306"/>
      <c r="N69" s="544">
        <f>SUM(J69:M70)</f>
        <v>0</v>
      </c>
      <c r="O69" s="533"/>
      <c r="P69" s="534">
        <f>F69+H69+N69+O69</f>
        <v>0</v>
      </c>
    </row>
    <row r="70" spans="2:17" ht="14.85" customHeight="1" x14ac:dyDescent="0.25">
      <c r="B70" s="537"/>
      <c r="C70" s="418" t="s">
        <v>186</v>
      </c>
      <c r="D70" s="243">
        <f>_xlfn.XLOOKUP(C70,'Fee rates and unit costs'!$B$5:$B$17,'Fee rates and unit costs'!$G$5:$G$17,0,0)</f>
        <v>0</v>
      </c>
      <c r="E70" s="100"/>
      <c r="F70" s="120">
        <f t="shared" si="30"/>
        <v>0</v>
      </c>
      <c r="G70" s="100"/>
      <c r="H70" s="254">
        <f t="shared" si="31"/>
        <v>0</v>
      </c>
      <c r="I70" s="255">
        <f t="shared" si="32"/>
        <v>0</v>
      </c>
      <c r="J70" s="308"/>
      <c r="K70" s="309"/>
      <c r="L70" s="309"/>
      <c r="M70" s="309"/>
      <c r="N70" s="538"/>
      <c r="O70" s="533"/>
      <c r="P70" s="535"/>
    </row>
    <row r="71" spans="2:17" x14ac:dyDescent="0.25">
      <c r="B71" s="115" t="s">
        <v>77</v>
      </c>
      <c r="C71" s="419" t="s">
        <v>186</v>
      </c>
      <c r="D71" s="246">
        <f>_xlfn.XLOOKUP(C71,'Fee rates and unit costs'!$B$5:$B$17,'Fee rates and unit costs'!$G$5:$G$17,0,0)</f>
        <v>0</v>
      </c>
      <c r="E71" s="103"/>
      <c r="F71" s="137">
        <f t="shared" si="30"/>
        <v>0</v>
      </c>
      <c r="G71" s="103"/>
      <c r="H71" s="310">
        <f t="shared" si="31"/>
        <v>0</v>
      </c>
      <c r="I71" s="311">
        <f t="shared" si="32"/>
        <v>0</v>
      </c>
      <c r="J71" s="308"/>
      <c r="K71" s="309"/>
      <c r="L71" s="309"/>
      <c r="M71" s="264"/>
      <c r="N71" s="312">
        <f>SUM(J71:M71)</f>
        <v>0</v>
      </c>
      <c r="O71" s="266"/>
      <c r="P71" s="267">
        <f>F71+H71+N71+O71</f>
        <v>0</v>
      </c>
    </row>
    <row r="72" spans="2:17" x14ac:dyDescent="0.25">
      <c r="B72" s="536" t="s">
        <v>78</v>
      </c>
      <c r="C72" s="418" t="s">
        <v>186</v>
      </c>
      <c r="D72" s="243">
        <f>_xlfn.XLOOKUP(C72,'Fee rates and unit costs'!$B$5:$B$17,'Fee rates and unit costs'!$G$5:$G$17,0,0)</f>
        <v>0</v>
      </c>
      <c r="E72" s="100"/>
      <c r="F72" s="120">
        <f t="shared" si="30"/>
        <v>0</v>
      </c>
      <c r="G72" s="100"/>
      <c r="H72" s="254">
        <f t="shared" si="31"/>
        <v>0</v>
      </c>
      <c r="I72" s="255">
        <f t="shared" si="32"/>
        <v>0</v>
      </c>
      <c r="J72" s="270"/>
      <c r="K72" s="271"/>
      <c r="L72" s="271"/>
      <c r="M72" s="271"/>
      <c r="N72" s="538">
        <f>SUM(J72:M73)</f>
        <v>0</v>
      </c>
      <c r="O72" s="539"/>
      <c r="P72" s="541">
        <f>F72+H72+N72+O72</f>
        <v>0</v>
      </c>
    </row>
    <row r="73" spans="2:17" x14ac:dyDescent="0.25">
      <c r="B73" s="537"/>
      <c r="C73" s="418" t="s">
        <v>186</v>
      </c>
      <c r="D73" s="243">
        <f>_xlfn.XLOOKUP(C73,'Fee rates and unit costs'!$B$5:$B$17,'Fee rates and unit costs'!$G$5:$G$17,0,0)</f>
        <v>0</v>
      </c>
      <c r="E73" s="100"/>
      <c r="F73" s="120">
        <f t="shared" si="30"/>
        <v>0</v>
      </c>
      <c r="G73" s="100"/>
      <c r="H73" s="254">
        <f t="shared" si="31"/>
        <v>0</v>
      </c>
      <c r="I73" s="255">
        <f t="shared" si="32"/>
        <v>0</v>
      </c>
      <c r="J73" s="308"/>
      <c r="K73" s="309"/>
      <c r="L73" s="309"/>
      <c r="M73" s="309"/>
      <c r="N73" s="538"/>
      <c r="O73" s="540"/>
      <c r="P73" s="529"/>
    </row>
    <row r="74" spans="2:17" x14ac:dyDescent="0.25">
      <c r="B74" s="116" t="s">
        <v>79</v>
      </c>
      <c r="C74" s="420" t="s">
        <v>186</v>
      </c>
      <c r="D74" s="245">
        <f>_xlfn.XLOOKUP(C74,'Fee rates and unit costs'!$B$5:$B$17,'Fee rates and unit costs'!$G$5:$G$17,0,0)</f>
        <v>0</v>
      </c>
      <c r="E74" s="102"/>
      <c r="F74" s="122">
        <f t="shared" si="30"/>
        <v>0</v>
      </c>
      <c r="G74" s="102"/>
      <c r="H74" s="261">
        <f t="shared" si="31"/>
        <v>0</v>
      </c>
      <c r="I74" s="262">
        <f t="shared" si="32"/>
        <v>0</v>
      </c>
      <c r="J74" s="263"/>
      <c r="K74" s="264"/>
      <c r="L74" s="264"/>
      <c r="M74" s="264"/>
      <c r="N74" s="312">
        <f>SUM(J74:M74)</f>
        <v>0</v>
      </c>
      <c r="O74" s="266"/>
      <c r="P74" s="267">
        <f>F74+H74+N74+O74</f>
        <v>0</v>
      </c>
    </row>
    <row r="75" spans="2:17" x14ac:dyDescent="0.25">
      <c r="B75" s="117" t="s">
        <v>98</v>
      </c>
      <c r="C75" s="420" t="s">
        <v>186</v>
      </c>
      <c r="D75" s="245">
        <f>_xlfn.XLOOKUP(C75,'Fee rates and unit costs'!$B$5:$B$17,'Fee rates and unit costs'!$G$5:$G$17,0,0)</f>
        <v>0</v>
      </c>
      <c r="E75" s="102"/>
      <c r="F75" s="122">
        <f t="shared" si="30"/>
        <v>0</v>
      </c>
      <c r="G75" s="102"/>
      <c r="H75" s="261">
        <f t="shared" si="31"/>
        <v>0</v>
      </c>
      <c r="I75" s="262">
        <f t="shared" si="32"/>
        <v>0</v>
      </c>
      <c r="J75" s="263"/>
      <c r="K75" s="264"/>
      <c r="L75" s="264"/>
      <c r="M75" s="264"/>
      <c r="N75" s="312">
        <f>SUM(J75:M75)</f>
        <v>0</v>
      </c>
      <c r="O75" s="273"/>
      <c r="P75" s="267">
        <f>F75+H75+N75+O75</f>
        <v>0</v>
      </c>
    </row>
    <row r="76" spans="2:17" ht="15.75" thickBot="1" x14ac:dyDescent="0.3">
      <c r="B76" s="115" t="s">
        <v>178</v>
      </c>
      <c r="C76" s="421" t="s">
        <v>186</v>
      </c>
      <c r="D76" s="251">
        <f>_xlfn.XLOOKUP(C76,'Fee rates and unit costs'!$B$5:$B$17,'Fee rates and unit costs'!$G$5:$G$17,0,0)</f>
        <v>0</v>
      </c>
      <c r="E76" s="118"/>
      <c r="F76" s="121">
        <f t="shared" si="30"/>
        <v>0</v>
      </c>
      <c r="G76" s="118"/>
      <c r="H76" s="268">
        <f t="shared" si="31"/>
        <v>0</v>
      </c>
      <c r="I76" s="269">
        <f t="shared" si="32"/>
        <v>0</v>
      </c>
      <c r="J76" s="314"/>
      <c r="K76" s="315"/>
      <c r="L76" s="315"/>
      <c r="M76" s="316"/>
      <c r="N76" s="312">
        <f>SUM(J76:M76)</f>
        <v>0</v>
      </c>
      <c r="O76" s="317"/>
      <c r="P76" s="267">
        <f>F76+H76+N76+O76</f>
        <v>0</v>
      </c>
    </row>
    <row r="77" spans="2:17" s="38" customFormat="1" ht="15.75" thickBot="1" x14ac:dyDescent="0.3">
      <c r="B77" s="1" t="s">
        <v>58</v>
      </c>
      <c r="C77" s="422"/>
      <c r="D77" s="252"/>
      <c r="E77" s="32">
        <f t="shared" ref="E77:O77" si="33">SUM(E78:E79)</f>
        <v>0</v>
      </c>
      <c r="F77" s="32">
        <f t="shared" si="33"/>
        <v>0</v>
      </c>
      <c r="G77" s="32">
        <f t="shared" si="33"/>
        <v>0</v>
      </c>
      <c r="H77" s="289">
        <f t="shared" si="33"/>
        <v>0</v>
      </c>
      <c r="I77" s="302">
        <f t="shared" ref="I77" si="34">SUM(I78:I79)</f>
        <v>0</v>
      </c>
      <c r="J77" s="287">
        <f t="shared" si="33"/>
        <v>0</v>
      </c>
      <c r="K77" s="252">
        <f t="shared" si="33"/>
        <v>0</v>
      </c>
      <c r="L77" s="252">
        <f t="shared" si="33"/>
        <v>0</v>
      </c>
      <c r="M77" s="288">
        <f t="shared" ref="M77" si="35">SUM(M78:M79)</f>
        <v>0</v>
      </c>
      <c r="N77" s="318">
        <f t="shared" si="33"/>
        <v>0</v>
      </c>
      <c r="O77" s="289">
        <f t="shared" si="33"/>
        <v>0</v>
      </c>
      <c r="P77" s="290">
        <f>SUM(P78:P79)</f>
        <v>0</v>
      </c>
    </row>
    <row r="78" spans="2:17" x14ac:dyDescent="0.25">
      <c r="B78" s="116" t="s">
        <v>80</v>
      </c>
      <c r="C78" s="418" t="s">
        <v>186</v>
      </c>
      <c r="D78" s="243">
        <f>_xlfn.XLOOKUP(C78,'Fee rates and unit costs'!$B$5:$B$17,'Fee rates and unit costs'!$G$5:$G$17,0,0)</f>
        <v>0</v>
      </c>
      <c r="E78" s="100"/>
      <c r="F78" s="120">
        <f t="shared" ref="F78:F79" si="36">E78*D78</f>
        <v>0</v>
      </c>
      <c r="G78" s="100"/>
      <c r="H78" s="254">
        <f t="shared" ref="H78:H79" si="37">D78*G78</f>
        <v>0</v>
      </c>
      <c r="I78" s="255">
        <f t="shared" ref="I78:I79" si="38">F78+H78</f>
        <v>0</v>
      </c>
      <c r="J78" s="256"/>
      <c r="K78" s="257"/>
      <c r="L78" s="257"/>
      <c r="M78" s="257"/>
      <c r="N78" s="319">
        <f>SUM(J78:M78)</f>
        <v>0</v>
      </c>
      <c r="O78" s="273"/>
      <c r="P78" s="267">
        <f>F78+H78+N78+O78</f>
        <v>0</v>
      </c>
    </row>
    <row r="79" spans="2:17" ht="15.75" thickBot="1" x14ac:dyDescent="0.3">
      <c r="B79" s="116" t="s">
        <v>81</v>
      </c>
      <c r="C79" s="421" t="s">
        <v>186</v>
      </c>
      <c r="D79" s="251">
        <f>_xlfn.XLOOKUP(C79,'Fee rates and unit costs'!$B$5:$B$17,'Fee rates and unit costs'!$G$5:$G$17,0,0)</f>
        <v>0</v>
      </c>
      <c r="E79" s="118"/>
      <c r="F79" s="121">
        <f t="shared" si="36"/>
        <v>0</v>
      </c>
      <c r="G79" s="118"/>
      <c r="H79" s="268">
        <f t="shared" si="37"/>
        <v>0</v>
      </c>
      <c r="I79" s="269">
        <f t="shared" si="38"/>
        <v>0</v>
      </c>
      <c r="J79" s="320"/>
      <c r="K79" s="316"/>
      <c r="L79" s="316"/>
      <c r="M79" s="316"/>
      <c r="N79" s="321">
        <f>+M79+L79+K79+J79</f>
        <v>0</v>
      </c>
      <c r="O79" s="273"/>
      <c r="P79" s="267">
        <f>F79+H79+N79+O79</f>
        <v>0</v>
      </c>
    </row>
    <row r="80" spans="2:17" s="38" customFormat="1" ht="15.75" thickBot="1" x14ac:dyDescent="0.3">
      <c r="B80" s="1" t="s">
        <v>66</v>
      </c>
      <c r="C80" s="422"/>
      <c r="D80" s="252"/>
      <c r="E80" s="32">
        <f>SUM(E81:E83)</f>
        <v>0</v>
      </c>
      <c r="F80" s="32">
        <f t="shared" ref="F80:O80" si="39">SUM(F81:F83)</f>
        <v>0</v>
      </c>
      <c r="G80" s="32">
        <f>SUM(G81:G83)</f>
        <v>0</v>
      </c>
      <c r="H80" s="289">
        <f t="shared" si="39"/>
        <v>0</v>
      </c>
      <c r="I80" s="302">
        <f t="shared" si="39"/>
        <v>0</v>
      </c>
      <c r="J80" s="287">
        <f t="shared" si="39"/>
        <v>0</v>
      </c>
      <c r="K80" s="252">
        <f t="shared" si="39"/>
        <v>0</v>
      </c>
      <c r="L80" s="252">
        <f t="shared" si="39"/>
        <v>0</v>
      </c>
      <c r="M80" s="288">
        <f t="shared" si="39"/>
        <v>0</v>
      </c>
      <c r="N80" s="318">
        <f t="shared" si="39"/>
        <v>0</v>
      </c>
      <c r="O80" s="289">
        <f t="shared" si="39"/>
        <v>0</v>
      </c>
      <c r="P80" s="290">
        <f>SUM(P81:P83)</f>
        <v>0</v>
      </c>
      <c r="Q80" s="53"/>
    </row>
    <row r="81" spans="2:18" x14ac:dyDescent="0.25">
      <c r="B81" s="116" t="s">
        <v>82</v>
      </c>
      <c r="C81" s="418" t="s">
        <v>186</v>
      </c>
      <c r="D81" s="243">
        <f>_xlfn.XLOOKUP(C81,'Fee rates and unit costs'!$B$5:$B$17,'Fee rates and unit costs'!$G$5:$G$17,0,0)</f>
        <v>0</v>
      </c>
      <c r="E81" s="100"/>
      <c r="F81" s="120">
        <f t="shared" ref="F81:F83" si="40">E81*D81</f>
        <v>0</v>
      </c>
      <c r="G81" s="100"/>
      <c r="H81" s="254">
        <f t="shared" ref="H81:H83" si="41">D81*G81</f>
        <v>0</v>
      </c>
      <c r="I81" s="255">
        <f t="shared" ref="I81:I83" si="42">F81+H81</f>
        <v>0</v>
      </c>
      <c r="J81" s="305"/>
      <c r="K81" s="306"/>
      <c r="L81" s="306"/>
      <c r="M81" s="306"/>
      <c r="N81" s="319">
        <f>+M81+L81+K81+J81</f>
        <v>0</v>
      </c>
      <c r="O81" s="273"/>
      <c r="P81" s="322">
        <f>+F81+H81+M81+N81</f>
        <v>0</v>
      </c>
      <c r="Q81" s="44"/>
    </row>
    <row r="82" spans="2:18" x14ac:dyDescent="0.25">
      <c r="B82" s="116" t="s">
        <v>83</v>
      </c>
      <c r="C82" s="419" t="s">
        <v>186</v>
      </c>
      <c r="D82" s="246">
        <f>_xlfn.XLOOKUP(C82,'Fee rates and unit costs'!$B$5:$B$17,'Fee rates and unit costs'!$G$5:$G$17,0,0)</f>
        <v>0</v>
      </c>
      <c r="E82" s="103"/>
      <c r="F82" s="137">
        <f t="shared" si="40"/>
        <v>0</v>
      </c>
      <c r="G82" s="103"/>
      <c r="H82" s="310">
        <f t="shared" si="41"/>
        <v>0</v>
      </c>
      <c r="I82" s="311">
        <f t="shared" si="42"/>
        <v>0</v>
      </c>
      <c r="J82" s="263"/>
      <c r="K82" s="264"/>
      <c r="L82" s="264"/>
      <c r="M82" s="264"/>
      <c r="N82" s="323">
        <f>+M82+L82+K82+J82</f>
        <v>0</v>
      </c>
      <c r="O82" s="273"/>
      <c r="P82" s="324">
        <f>+F82+H82+M82+N82</f>
        <v>0</v>
      </c>
      <c r="Q82" s="44"/>
    </row>
    <row r="83" spans="2:18" ht="15.75" thickBot="1" x14ac:dyDescent="0.3">
      <c r="B83" s="115" t="s">
        <v>84</v>
      </c>
      <c r="C83" s="418" t="s">
        <v>186</v>
      </c>
      <c r="D83" s="243">
        <f>_xlfn.XLOOKUP(C83,'Fee rates and unit costs'!$B$5:$B$17,'Fee rates and unit costs'!$G$5:$G$17,0,0)</f>
        <v>0</v>
      </c>
      <c r="E83" s="100"/>
      <c r="F83" s="120">
        <f t="shared" si="40"/>
        <v>0</v>
      </c>
      <c r="G83" s="100"/>
      <c r="H83" s="254">
        <f t="shared" si="41"/>
        <v>0</v>
      </c>
      <c r="I83" s="255">
        <f t="shared" si="42"/>
        <v>0</v>
      </c>
      <c r="J83" s="325"/>
      <c r="K83" s="326"/>
      <c r="L83" s="326"/>
      <c r="M83" s="326"/>
      <c r="N83" s="327">
        <f>+M83+L83+K83+J83</f>
        <v>0</v>
      </c>
      <c r="O83" s="328"/>
      <c r="P83" s="329">
        <f>+F83+H83+M83+N83</f>
        <v>0</v>
      </c>
      <c r="Q83" s="44"/>
    </row>
    <row r="84" spans="2:18" s="38" customFormat="1" ht="15.75" thickBot="1" x14ac:dyDescent="0.3">
      <c r="B84" s="5" t="s">
        <v>18</v>
      </c>
      <c r="C84" s="27"/>
      <c r="D84" s="64"/>
      <c r="E84" s="64">
        <f>E67</f>
        <v>0</v>
      </c>
      <c r="F84" s="64">
        <f>F67</f>
        <v>0</v>
      </c>
      <c r="G84" s="64">
        <f>G67</f>
        <v>0</v>
      </c>
      <c r="H84" s="279">
        <f>H67</f>
        <v>0</v>
      </c>
      <c r="I84" s="279">
        <f>I67</f>
        <v>0</v>
      </c>
      <c r="J84" s="275">
        <f t="shared" ref="J84:P84" si="43">J67</f>
        <v>0</v>
      </c>
      <c r="K84" s="276">
        <f t="shared" si="43"/>
        <v>0</v>
      </c>
      <c r="L84" s="276">
        <f t="shared" si="43"/>
        <v>0</v>
      </c>
      <c r="M84" s="276">
        <f t="shared" si="43"/>
        <v>0</v>
      </c>
      <c r="N84" s="274">
        <f t="shared" si="43"/>
        <v>0</v>
      </c>
      <c r="O84" s="280">
        <f t="shared" si="43"/>
        <v>0</v>
      </c>
      <c r="P84" s="280">
        <f t="shared" si="43"/>
        <v>0</v>
      </c>
      <c r="R84" s="48"/>
    </row>
    <row r="85" spans="2:18" s="38" customFormat="1" ht="15.75" thickBot="1" x14ac:dyDescent="0.3">
      <c r="B85" s="2"/>
      <c r="C85" s="49"/>
      <c r="D85" s="49"/>
      <c r="E85" s="49"/>
      <c r="F85" s="49"/>
      <c r="G85" s="49"/>
      <c r="H85" s="50"/>
      <c r="I85" s="50"/>
      <c r="J85" s="51"/>
      <c r="K85" s="51"/>
      <c r="L85" s="51"/>
      <c r="M85" s="51"/>
      <c r="N85" s="52"/>
      <c r="O85" s="51"/>
      <c r="P85" s="52"/>
    </row>
    <row r="86" spans="2:18" s="39" customFormat="1" ht="15" customHeight="1" thickBot="1" x14ac:dyDescent="0.3">
      <c r="B86" s="509" t="s">
        <v>107</v>
      </c>
      <c r="C86" s="491" t="s">
        <v>118</v>
      </c>
      <c r="D86" s="492"/>
      <c r="E86" s="492"/>
      <c r="F86" s="492"/>
      <c r="G86" s="492"/>
      <c r="H86" s="492"/>
      <c r="I86" s="493"/>
      <c r="J86" s="511" t="s">
        <v>119</v>
      </c>
      <c r="K86" s="511"/>
      <c r="L86" s="511"/>
      <c r="M86" s="511"/>
      <c r="N86" s="511"/>
      <c r="O86" s="507" t="s">
        <v>123</v>
      </c>
      <c r="P86" s="505" t="s">
        <v>115</v>
      </c>
    </row>
    <row r="87" spans="2:18" s="39" customFormat="1" ht="45.75" thickBot="1" x14ac:dyDescent="0.3">
      <c r="B87" s="542"/>
      <c r="C87" s="229" t="s">
        <v>60</v>
      </c>
      <c r="D87" s="19" t="s">
        <v>108</v>
      </c>
      <c r="E87" s="19" t="s">
        <v>180</v>
      </c>
      <c r="F87" s="13" t="s">
        <v>94</v>
      </c>
      <c r="G87" s="230" t="s">
        <v>89</v>
      </c>
      <c r="H87" s="14" t="s">
        <v>93</v>
      </c>
      <c r="I87" s="14" t="s">
        <v>93</v>
      </c>
      <c r="J87" s="228" t="s">
        <v>182</v>
      </c>
      <c r="K87" s="21" t="s">
        <v>19</v>
      </c>
      <c r="L87" s="21" t="s">
        <v>184</v>
      </c>
      <c r="M87" s="21" t="s">
        <v>183</v>
      </c>
      <c r="N87" s="26" t="s">
        <v>20</v>
      </c>
      <c r="O87" s="508"/>
      <c r="P87" s="506"/>
    </row>
    <row r="88" spans="2:18" s="39" customFormat="1" ht="15.75" thickBot="1" x14ac:dyDescent="0.3">
      <c r="B88" s="11" t="s">
        <v>67</v>
      </c>
      <c r="C88" s="130"/>
      <c r="D88" s="125"/>
      <c r="E88" s="40">
        <f>E89+E94</f>
        <v>0</v>
      </c>
      <c r="F88" s="40">
        <f t="shared" ref="F88:P88" si="44">F89+F94</f>
        <v>0</v>
      </c>
      <c r="G88" s="40">
        <f>G89+G94</f>
        <v>0</v>
      </c>
      <c r="H88" s="281">
        <f t="shared" si="44"/>
        <v>0</v>
      </c>
      <c r="I88" s="281">
        <f t="shared" si="44"/>
        <v>0</v>
      </c>
      <c r="J88" s="282">
        <f t="shared" si="44"/>
        <v>0</v>
      </c>
      <c r="K88" s="283">
        <f t="shared" si="44"/>
        <v>0</v>
      </c>
      <c r="L88" s="283">
        <f t="shared" si="44"/>
        <v>0</v>
      </c>
      <c r="M88" s="283">
        <f t="shared" si="44"/>
        <v>0</v>
      </c>
      <c r="N88" s="281">
        <f t="shared" si="44"/>
        <v>0</v>
      </c>
      <c r="O88" s="284">
        <f t="shared" si="44"/>
        <v>0</v>
      </c>
      <c r="P88" s="285">
        <f t="shared" si="44"/>
        <v>0</v>
      </c>
    </row>
    <row r="89" spans="2:18" s="38" customFormat="1" ht="15.75" thickBot="1" x14ac:dyDescent="0.3">
      <c r="B89" s="12" t="s">
        <v>68</v>
      </c>
      <c r="C89" s="131"/>
      <c r="D89" s="32"/>
      <c r="E89" s="31">
        <f>SUM(E90:E93)</f>
        <v>0</v>
      </c>
      <c r="F89" s="31">
        <f>SUM(F90:F93)</f>
        <v>0</v>
      </c>
      <c r="G89" s="31">
        <f>SUM(G90:G93)</f>
        <v>0</v>
      </c>
      <c r="H89" s="286">
        <f>SUM(H90:H93)</f>
        <v>0</v>
      </c>
      <c r="I89" s="286">
        <f>SUM(I90:I93)</f>
        <v>0</v>
      </c>
      <c r="J89" s="287">
        <f t="shared" ref="J89:N89" si="45">SUM(J90:J93)</f>
        <v>0</v>
      </c>
      <c r="K89" s="288">
        <f t="shared" si="45"/>
        <v>0</v>
      </c>
      <c r="L89" s="288">
        <f t="shared" si="45"/>
        <v>0</v>
      </c>
      <c r="M89" s="288">
        <f t="shared" si="45"/>
        <v>0</v>
      </c>
      <c r="N89" s="286">
        <f t="shared" si="45"/>
        <v>0</v>
      </c>
      <c r="O89" s="289">
        <f>SUM(O90:O93)</f>
        <v>0</v>
      </c>
      <c r="P89" s="290">
        <f>SUM(P90:P93)</f>
        <v>0</v>
      </c>
    </row>
    <row r="90" spans="2:18" x14ac:dyDescent="0.25">
      <c r="B90" s="543" t="s">
        <v>99</v>
      </c>
      <c r="C90" s="418" t="s">
        <v>186</v>
      </c>
      <c r="D90" s="243">
        <f>_xlfn.XLOOKUP(C90,'Fee rates and unit costs'!$B$5:$B$17,'Fee rates and unit costs'!$G$5:$G$17,0,0)</f>
        <v>0</v>
      </c>
      <c r="E90" s="100"/>
      <c r="F90" s="120">
        <f t="shared" ref="F90:F93" si="46">E90*D90</f>
        <v>0</v>
      </c>
      <c r="G90" s="100"/>
      <c r="H90" s="254">
        <f t="shared" ref="H90:H93" si="47">D90*G90</f>
        <v>0</v>
      </c>
      <c r="I90" s="255">
        <f t="shared" ref="I90:I93" si="48">F90+H90</f>
        <v>0</v>
      </c>
      <c r="J90" s="256"/>
      <c r="K90" s="257"/>
      <c r="L90" s="257"/>
      <c r="M90" s="257"/>
      <c r="N90" s="550">
        <f>SUM(J90:M92)</f>
        <v>0</v>
      </c>
      <c r="O90" s="494"/>
      <c r="P90" s="527">
        <f>+F90+H90+K90+J90</f>
        <v>0</v>
      </c>
    </row>
    <row r="91" spans="2:18" x14ac:dyDescent="0.25">
      <c r="B91" s="549"/>
      <c r="C91" s="418" t="s">
        <v>186</v>
      </c>
      <c r="D91" s="243">
        <f>_xlfn.XLOOKUP(C91,'Fee rates and unit costs'!$B$5:$B$17,'Fee rates and unit costs'!$G$5:$G$17,0,0)</f>
        <v>0</v>
      </c>
      <c r="E91" s="100"/>
      <c r="F91" s="120">
        <f t="shared" si="46"/>
        <v>0</v>
      </c>
      <c r="G91" s="100"/>
      <c r="H91" s="254">
        <f t="shared" si="47"/>
        <v>0</v>
      </c>
      <c r="I91" s="255">
        <f t="shared" si="48"/>
        <v>0</v>
      </c>
      <c r="J91" s="258"/>
      <c r="K91" s="170"/>
      <c r="L91" s="170"/>
      <c r="M91" s="170"/>
      <c r="N91" s="551"/>
      <c r="O91" s="495"/>
      <c r="P91" s="528"/>
    </row>
    <row r="92" spans="2:18" x14ac:dyDescent="0.25">
      <c r="B92" s="537"/>
      <c r="C92" s="418" t="s">
        <v>186</v>
      </c>
      <c r="D92" s="243">
        <f>_xlfn.XLOOKUP(C92,'Fee rates and unit costs'!$B$5:$B$17,'Fee rates and unit costs'!$G$5:$G$17,0,0)</f>
        <v>0</v>
      </c>
      <c r="E92" s="100"/>
      <c r="F92" s="120">
        <f t="shared" si="46"/>
        <v>0</v>
      </c>
      <c r="G92" s="100"/>
      <c r="H92" s="254">
        <f t="shared" si="47"/>
        <v>0</v>
      </c>
      <c r="I92" s="255">
        <f t="shared" si="48"/>
        <v>0</v>
      </c>
      <c r="J92" s="259"/>
      <c r="K92" s="260"/>
      <c r="L92" s="260"/>
      <c r="M92" s="260"/>
      <c r="N92" s="551"/>
      <c r="O92" s="496"/>
      <c r="P92" s="529"/>
    </row>
    <row r="93" spans="2:18" ht="15.75" thickBot="1" x14ac:dyDescent="0.3">
      <c r="B93" s="117" t="s">
        <v>100</v>
      </c>
      <c r="C93" s="421" t="s">
        <v>186</v>
      </c>
      <c r="D93" s="251">
        <f>_xlfn.XLOOKUP(C93,'Fee rates and unit costs'!$B$5:$B$17,'Fee rates and unit costs'!$G$5:$G$17,0,0)</f>
        <v>0</v>
      </c>
      <c r="E93" s="118"/>
      <c r="F93" s="121">
        <f t="shared" si="46"/>
        <v>0</v>
      </c>
      <c r="G93" s="118"/>
      <c r="H93" s="268">
        <f t="shared" si="47"/>
        <v>0</v>
      </c>
      <c r="I93" s="269">
        <f t="shared" si="48"/>
        <v>0</v>
      </c>
      <c r="J93" s="292"/>
      <c r="K93" s="293"/>
      <c r="L93" s="293"/>
      <c r="M93" s="293"/>
      <c r="N93" s="294">
        <f>SUM(J93:M93)</f>
        <v>0</v>
      </c>
      <c r="O93" s="295"/>
      <c r="P93" s="296">
        <f>+F93+O93+N93+H93</f>
        <v>0</v>
      </c>
    </row>
    <row r="94" spans="2:18" s="38" customFormat="1" ht="15.75" thickBot="1" x14ac:dyDescent="0.3">
      <c r="B94" s="1" t="s">
        <v>69</v>
      </c>
      <c r="C94" s="430"/>
      <c r="D94" s="252"/>
      <c r="E94" s="32">
        <f t="shared" ref="E94:O94" si="49">SUM(E95:E99)</f>
        <v>0</v>
      </c>
      <c r="F94" s="32">
        <f t="shared" si="49"/>
        <v>0</v>
      </c>
      <c r="G94" s="32">
        <f t="shared" si="49"/>
        <v>0</v>
      </c>
      <c r="H94" s="289">
        <f t="shared" si="49"/>
        <v>0</v>
      </c>
      <c r="I94" s="289">
        <f t="shared" ref="I94" si="50">SUM(I95:I99)</f>
        <v>0</v>
      </c>
      <c r="J94" s="287">
        <f t="shared" si="49"/>
        <v>0</v>
      </c>
      <c r="K94" s="288">
        <f t="shared" si="49"/>
        <v>0</v>
      </c>
      <c r="L94" s="288">
        <f t="shared" si="49"/>
        <v>0</v>
      </c>
      <c r="M94" s="288">
        <f t="shared" ref="M94" si="51">SUM(M95:M99)</f>
        <v>0</v>
      </c>
      <c r="N94" s="286">
        <f t="shared" si="49"/>
        <v>0</v>
      </c>
      <c r="O94" s="289">
        <f t="shared" si="49"/>
        <v>0</v>
      </c>
      <c r="P94" s="290">
        <f>SUM(P95:P99)</f>
        <v>0</v>
      </c>
    </row>
    <row r="95" spans="2:18" ht="14.85" customHeight="1" x14ac:dyDescent="0.25">
      <c r="B95" s="549" t="s">
        <v>101</v>
      </c>
      <c r="C95" s="418" t="s">
        <v>186</v>
      </c>
      <c r="D95" s="243">
        <f>_xlfn.XLOOKUP(C95,'Fee rates and unit costs'!$B$5:$B$17,'Fee rates and unit costs'!$G$5:$G$17,0,0)</f>
        <v>0</v>
      </c>
      <c r="E95" s="100"/>
      <c r="F95" s="120">
        <f t="shared" ref="F95:F99" si="52">E95*D95</f>
        <v>0</v>
      </c>
      <c r="G95" s="100"/>
      <c r="H95" s="254">
        <f t="shared" ref="H95:H99" si="53">D95*G95</f>
        <v>0</v>
      </c>
      <c r="I95" s="255">
        <f t="shared" ref="I95:I99" si="54">F95+H95</f>
        <v>0</v>
      </c>
      <c r="J95" s="256"/>
      <c r="K95" s="257"/>
      <c r="L95" s="257"/>
      <c r="M95" s="257"/>
      <c r="N95" s="552">
        <f>SUM(J95:M98)</f>
        <v>0</v>
      </c>
      <c r="O95" s="494"/>
      <c r="P95" s="527">
        <f>+F95+O95+N95+H95</f>
        <v>0</v>
      </c>
    </row>
    <row r="96" spans="2:18" x14ac:dyDescent="0.25">
      <c r="B96" s="549"/>
      <c r="C96" s="418" t="s">
        <v>186</v>
      </c>
      <c r="D96" s="243">
        <f>_xlfn.XLOOKUP(C96,'Fee rates and unit costs'!$B$5:$B$17,'Fee rates and unit costs'!$G$5:$G$17,0,0)</f>
        <v>0</v>
      </c>
      <c r="E96" s="100"/>
      <c r="F96" s="120">
        <f t="shared" si="52"/>
        <v>0</v>
      </c>
      <c r="G96" s="100"/>
      <c r="H96" s="254">
        <f t="shared" si="53"/>
        <v>0</v>
      </c>
      <c r="I96" s="255">
        <f t="shared" si="54"/>
        <v>0</v>
      </c>
      <c r="J96" s="258"/>
      <c r="K96" s="170"/>
      <c r="L96" s="170"/>
      <c r="M96" s="170"/>
      <c r="N96" s="553"/>
      <c r="O96" s="495"/>
      <c r="P96" s="528"/>
    </row>
    <row r="97" spans="2:19" x14ac:dyDescent="0.25">
      <c r="B97" s="549"/>
      <c r="C97" s="418" t="s">
        <v>186</v>
      </c>
      <c r="D97" s="243">
        <f>_xlfn.XLOOKUP(C97,'Fee rates and unit costs'!$B$5:$B$17,'Fee rates and unit costs'!$G$5:$G$17,0,0)</f>
        <v>0</v>
      </c>
      <c r="E97" s="100"/>
      <c r="F97" s="120">
        <f t="shared" si="52"/>
        <v>0</v>
      </c>
      <c r="G97" s="100"/>
      <c r="H97" s="254">
        <f t="shared" si="53"/>
        <v>0</v>
      </c>
      <c r="I97" s="255">
        <f t="shared" si="54"/>
        <v>0</v>
      </c>
      <c r="J97" s="258"/>
      <c r="K97" s="170"/>
      <c r="L97" s="170"/>
      <c r="M97" s="170"/>
      <c r="N97" s="553"/>
      <c r="O97" s="495"/>
      <c r="P97" s="528"/>
    </row>
    <row r="98" spans="2:19" x14ac:dyDescent="0.25">
      <c r="B98" s="537"/>
      <c r="C98" s="418" t="s">
        <v>186</v>
      </c>
      <c r="D98" s="243">
        <f>_xlfn.XLOOKUP(C98,'Fee rates and unit costs'!$B$5:$B$17,'Fee rates and unit costs'!$G$5:$G$17,0,0)</f>
        <v>0</v>
      </c>
      <c r="E98" s="100"/>
      <c r="F98" s="120">
        <f t="shared" si="52"/>
        <v>0</v>
      </c>
      <c r="G98" s="100"/>
      <c r="H98" s="254">
        <f t="shared" si="53"/>
        <v>0</v>
      </c>
      <c r="I98" s="255">
        <f t="shared" si="54"/>
        <v>0</v>
      </c>
      <c r="J98" s="259"/>
      <c r="K98" s="260"/>
      <c r="L98" s="260"/>
      <c r="M98" s="260"/>
      <c r="N98" s="553"/>
      <c r="O98" s="496"/>
      <c r="P98" s="529"/>
    </row>
    <row r="99" spans="2:19" ht="15.75" thickBot="1" x14ac:dyDescent="0.3">
      <c r="B99" s="119" t="s">
        <v>102</v>
      </c>
      <c r="C99" s="421" t="s">
        <v>186</v>
      </c>
      <c r="D99" s="253">
        <f>_xlfn.XLOOKUP(C99,'Fee rates and unit costs'!$B$5:$B$17,'Fee rates and unit costs'!$G$5:$G$17,0,0)</f>
        <v>0</v>
      </c>
      <c r="E99" s="118"/>
      <c r="F99" s="121">
        <f t="shared" si="52"/>
        <v>0</v>
      </c>
      <c r="G99" s="118"/>
      <c r="H99" s="268">
        <f t="shared" si="53"/>
        <v>0</v>
      </c>
      <c r="I99" s="269">
        <f t="shared" si="54"/>
        <v>0</v>
      </c>
      <c r="J99" s="297"/>
      <c r="K99" s="298"/>
      <c r="L99" s="298"/>
      <c r="M99" s="298"/>
      <c r="N99" s="299">
        <f>SUM(J99:M99)</f>
        <v>0</v>
      </c>
      <c r="O99" s="295"/>
      <c r="P99" s="296">
        <f>+F99+O99+N99+H99</f>
        <v>0</v>
      </c>
    </row>
    <row r="100" spans="2:19" s="38" customFormat="1" ht="15.75" thickBot="1" x14ac:dyDescent="0.3">
      <c r="B100" s="5" t="s">
        <v>18</v>
      </c>
      <c r="C100" s="132"/>
      <c r="D100" s="133"/>
      <c r="E100" s="64">
        <f>SUM(E95:E99)</f>
        <v>0</v>
      </c>
      <c r="F100" s="64">
        <f t="shared" ref="F100:O100" si="55">F89+F94</f>
        <v>0</v>
      </c>
      <c r="G100" s="64">
        <f>SUM(G95:G99)</f>
        <v>0</v>
      </c>
      <c r="H100" s="274">
        <f t="shared" si="55"/>
        <v>0</v>
      </c>
      <c r="I100" s="274">
        <f t="shared" si="55"/>
        <v>0</v>
      </c>
      <c r="J100" s="275">
        <f t="shared" si="55"/>
        <v>0</v>
      </c>
      <c r="K100" s="276">
        <f t="shared" si="55"/>
        <v>0</v>
      </c>
      <c r="L100" s="276">
        <f t="shared" si="55"/>
        <v>0</v>
      </c>
      <c r="M100" s="276">
        <f t="shared" si="55"/>
        <v>0</v>
      </c>
      <c r="N100" s="274">
        <f t="shared" si="55"/>
        <v>0</v>
      </c>
      <c r="O100" s="277">
        <f t="shared" si="55"/>
        <v>0</v>
      </c>
      <c r="P100" s="278">
        <f>+P94+P89</f>
        <v>0</v>
      </c>
      <c r="R100" s="48"/>
    </row>
    <row r="101" spans="2:19" ht="15" customHeight="1" thickBot="1" x14ac:dyDescent="0.3">
      <c r="B101" s="46"/>
      <c r="J101" s="24"/>
      <c r="K101" s="24"/>
      <c r="L101" s="24"/>
      <c r="M101" s="24"/>
      <c r="N101" s="25"/>
      <c r="O101" s="24"/>
      <c r="P101" s="25"/>
      <c r="Q101" s="47"/>
    </row>
    <row r="102" spans="2:19" s="4" customFormat="1" ht="25.5" customHeight="1" thickBot="1" x14ac:dyDescent="0.3">
      <c r="B102" s="509" t="s">
        <v>46</v>
      </c>
      <c r="C102" s="491" t="s">
        <v>118</v>
      </c>
      <c r="D102" s="492"/>
      <c r="E102" s="492"/>
      <c r="F102" s="492"/>
      <c r="G102" s="492"/>
      <c r="H102" s="492"/>
      <c r="I102" s="493"/>
      <c r="J102" s="511" t="s">
        <v>119</v>
      </c>
      <c r="K102" s="511"/>
      <c r="L102" s="511"/>
      <c r="M102" s="511"/>
      <c r="N102" s="511"/>
      <c r="O102" s="507" t="s">
        <v>123</v>
      </c>
      <c r="P102" s="505" t="s">
        <v>115</v>
      </c>
      <c r="Q102" s="45"/>
    </row>
    <row r="103" spans="2:19" s="39" customFormat="1" ht="45" customHeight="1" thickBot="1" x14ac:dyDescent="0.3">
      <c r="B103" s="510"/>
      <c r="C103" s="229" t="s">
        <v>60</v>
      </c>
      <c r="D103" s="230" t="s">
        <v>108</v>
      </c>
      <c r="E103" s="230" t="s">
        <v>180</v>
      </c>
      <c r="F103" s="13" t="s">
        <v>94</v>
      </c>
      <c r="G103" s="230" t="s">
        <v>89</v>
      </c>
      <c r="H103" s="14" t="s">
        <v>93</v>
      </c>
      <c r="I103" s="14" t="s">
        <v>93</v>
      </c>
      <c r="J103" s="228" t="s">
        <v>182</v>
      </c>
      <c r="K103" s="21" t="s">
        <v>19</v>
      </c>
      <c r="L103" s="21" t="s">
        <v>184</v>
      </c>
      <c r="M103" s="21" t="s">
        <v>183</v>
      </c>
      <c r="N103" s="26" t="s">
        <v>20</v>
      </c>
      <c r="O103" s="508"/>
      <c r="P103" s="506"/>
      <c r="Q103" s="231"/>
    </row>
    <row r="104" spans="2:19" x14ac:dyDescent="0.25">
      <c r="B104" s="520" t="s">
        <v>47</v>
      </c>
      <c r="C104" s="426" t="s">
        <v>186</v>
      </c>
      <c r="D104" s="242">
        <f>_xlfn.XLOOKUP(C104,'Fee rates and unit costs'!$B$5:$B$17,'Fee rates and unit costs'!$G$5:$G$17,0,0)</f>
        <v>0</v>
      </c>
      <c r="E104" s="99"/>
      <c r="F104" s="135">
        <f t="shared" ref="F104:F109" si="56">E104*D104</f>
        <v>0</v>
      </c>
      <c r="G104" s="99"/>
      <c r="H104" s="303">
        <f t="shared" ref="H104:H109" si="57">D104*G104</f>
        <v>0</v>
      </c>
      <c r="I104" s="304">
        <f t="shared" ref="I104:I109" si="58">F104+H104</f>
        <v>0</v>
      </c>
      <c r="J104" s="256"/>
      <c r="K104" s="257"/>
      <c r="L104" s="257"/>
      <c r="M104" s="257"/>
      <c r="N104" s="554">
        <f>SUM(J104:M107)</f>
        <v>0</v>
      </c>
      <c r="O104" s="530"/>
      <c r="P104" s="527">
        <f>+F104+H104+N104+O104</f>
        <v>0</v>
      </c>
    </row>
    <row r="105" spans="2:19" x14ac:dyDescent="0.25">
      <c r="B105" s="521"/>
      <c r="C105" s="427" t="s">
        <v>186</v>
      </c>
      <c r="D105" s="243">
        <f>_xlfn.XLOOKUP(C105,'Fee rates and unit costs'!$B$5:$B$17,'Fee rates and unit costs'!$G$5:$G$17,0,0)</f>
        <v>0</v>
      </c>
      <c r="E105" s="100"/>
      <c r="F105" s="120">
        <f>E105*D105</f>
        <v>0</v>
      </c>
      <c r="G105" s="100"/>
      <c r="H105" s="254">
        <f t="shared" si="57"/>
        <v>0</v>
      </c>
      <c r="I105" s="255">
        <f>F105+H105</f>
        <v>0</v>
      </c>
      <c r="J105" s="258"/>
      <c r="K105" s="170"/>
      <c r="L105" s="170"/>
      <c r="M105" s="170"/>
      <c r="N105" s="524"/>
      <c r="O105" s="531"/>
      <c r="P105" s="528"/>
    </row>
    <row r="106" spans="2:19" x14ac:dyDescent="0.25">
      <c r="B106" s="521"/>
      <c r="C106" s="427" t="s">
        <v>186</v>
      </c>
      <c r="D106" s="243">
        <f>_xlfn.XLOOKUP(C106,'Fee rates and unit costs'!$B$5:$B$17,'Fee rates and unit costs'!$G$5:$G$17,0,0)</f>
        <v>0</v>
      </c>
      <c r="E106" s="100"/>
      <c r="F106" s="120">
        <f t="shared" si="56"/>
        <v>0</v>
      </c>
      <c r="G106" s="100"/>
      <c r="H106" s="254">
        <f t="shared" si="57"/>
        <v>0</v>
      </c>
      <c r="I106" s="255">
        <f t="shared" si="58"/>
        <v>0</v>
      </c>
      <c r="J106" s="258"/>
      <c r="K106" s="170"/>
      <c r="L106" s="170"/>
      <c r="M106" s="170"/>
      <c r="N106" s="524"/>
      <c r="O106" s="531"/>
      <c r="P106" s="528"/>
    </row>
    <row r="107" spans="2:19" x14ac:dyDescent="0.25">
      <c r="B107" s="522"/>
      <c r="C107" s="427" t="s">
        <v>186</v>
      </c>
      <c r="D107" s="243">
        <f>_xlfn.XLOOKUP(C107,'Fee rates and unit costs'!$B$5:$B$17,'Fee rates and unit costs'!$G$5:$G$17,0,0)</f>
        <v>0</v>
      </c>
      <c r="E107" s="100"/>
      <c r="F107" s="120">
        <f t="shared" si="56"/>
        <v>0</v>
      </c>
      <c r="G107" s="100"/>
      <c r="H107" s="254">
        <f t="shared" si="57"/>
        <v>0</v>
      </c>
      <c r="I107" s="255">
        <f t="shared" si="58"/>
        <v>0</v>
      </c>
      <c r="J107" s="259"/>
      <c r="K107" s="260"/>
      <c r="L107" s="260"/>
      <c r="M107" s="260"/>
      <c r="N107" s="524"/>
      <c r="O107" s="532"/>
      <c r="P107" s="529"/>
    </row>
    <row r="108" spans="2:19" x14ac:dyDescent="0.25">
      <c r="B108" s="134" t="s">
        <v>48</v>
      </c>
      <c r="C108" s="428" t="s">
        <v>186</v>
      </c>
      <c r="D108" s="245">
        <f>_xlfn.XLOOKUP(C108,'Fee rates and unit costs'!$B$5:$B$17,'Fee rates and unit costs'!$G$5:$G$17,0,0)</f>
        <v>0</v>
      </c>
      <c r="E108" s="102"/>
      <c r="F108" s="122">
        <f t="shared" si="56"/>
        <v>0</v>
      </c>
      <c r="G108" s="102"/>
      <c r="H108" s="261">
        <f t="shared" si="57"/>
        <v>0</v>
      </c>
      <c r="I108" s="262">
        <f t="shared" si="58"/>
        <v>0</v>
      </c>
      <c r="J108" s="263"/>
      <c r="K108" s="264"/>
      <c r="L108" s="264"/>
      <c r="M108" s="264"/>
      <c r="N108" s="291">
        <f>SUM(J108:M108)</f>
        <v>0</v>
      </c>
      <c r="O108" s="313"/>
      <c r="P108" s="267">
        <f>+F108+H108+N108+O108</f>
        <v>0</v>
      </c>
    </row>
    <row r="109" spans="2:19" ht="15.75" thickBot="1" x14ac:dyDescent="0.3">
      <c r="B109" s="134" t="s">
        <v>49</v>
      </c>
      <c r="C109" s="429" t="s">
        <v>186</v>
      </c>
      <c r="D109" s="253">
        <f>_xlfn.XLOOKUP(C109,'Fee rates and unit costs'!$B$5:$B$17,'Fee rates and unit costs'!$G$5:$G$17,0,0)</f>
        <v>0</v>
      </c>
      <c r="E109" s="118"/>
      <c r="F109" s="121">
        <f t="shared" si="56"/>
        <v>0</v>
      </c>
      <c r="G109" s="118"/>
      <c r="H109" s="268">
        <f t="shared" si="57"/>
        <v>0</v>
      </c>
      <c r="I109" s="269">
        <f t="shared" si="58"/>
        <v>0</v>
      </c>
      <c r="J109" s="270"/>
      <c r="K109" s="271"/>
      <c r="L109" s="271"/>
      <c r="M109" s="271"/>
      <c r="N109" s="272">
        <f>SUM(J109:M109)</f>
        <v>0</v>
      </c>
      <c r="O109" s="307"/>
      <c r="P109" s="267">
        <f>+F109+H109+N109+O109</f>
        <v>0</v>
      </c>
    </row>
    <row r="110" spans="2:19" s="38" customFormat="1" ht="15.75" thickBot="1" x14ac:dyDescent="0.3">
      <c r="B110" s="5" t="s">
        <v>18</v>
      </c>
      <c r="C110" s="65"/>
      <c r="D110" s="133"/>
      <c r="E110" s="64">
        <f>SUM(E104:E109)</f>
        <v>0</v>
      </c>
      <c r="F110" s="64">
        <f t="shared" ref="F110:P110" si="59">SUM(F104:F109)</f>
        <v>0</v>
      </c>
      <c r="G110" s="64">
        <f>SUM(G104:G109)</f>
        <v>0</v>
      </c>
      <c r="H110" s="274">
        <f t="shared" si="59"/>
        <v>0</v>
      </c>
      <c r="I110" s="274">
        <f t="shared" si="59"/>
        <v>0</v>
      </c>
      <c r="J110" s="275">
        <f t="shared" si="59"/>
        <v>0</v>
      </c>
      <c r="K110" s="276">
        <f t="shared" si="59"/>
        <v>0</v>
      </c>
      <c r="L110" s="276">
        <f t="shared" si="59"/>
        <v>0</v>
      </c>
      <c r="M110" s="276">
        <f t="shared" si="59"/>
        <v>0</v>
      </c>
      <c r="N110" s="274">
        <f>SUM(N104:N109)</f>
        <v>0</v>
      </c>
      <c r="O110" s="277">
        <f t="shared" si="59"/>
        <v>0</v>
      </c>
      <c r="P110" s="280">
        <f t="shared" si="59"/>
        <v>0</v>
      </c>
    </row>
    <row r="111" spans="2:19" ht="15.75" thickBot="1" x14ac:dyDescent="0.3">
      <c r="C111" s="123"/>
      <c r="D111" s="123"/>
      <c r="E111" s="123"/>
      <c r="F111" s="123"/>
      <c r="G111" s="123"/>
      <c r="H111" s="384"/>
      <c r="I111" s="384"/>
      <c r="J111" s="385"/>
      <c r="K111" s="385"/>
      <c r="L111" s="385"/>
      <c r="M111" s="385"/>
      <c r="N111" s="385"/>
      <c r="O111" s="385"/>
      <c r="P111" s="385"/>
    </row>
    <row r="112" spans="2:19" ht="28.35" customHeight="1" thickBot="1" x14ac:dyDescent="0.3">
      <c r="B112" s="5" t="s">
        <v>114</v>
      </c>
      <c r="C112" s="65"/>
      <c r="D112" s="133"/>
      <c r="E112" s="64">
        <f>E63+E84+E100+E110</f>
        <v>0</v>
      </c>
      <c r="F112" s="64">
        <f>F63+F84+F100+F110</f>
        <v>0</v>
      </c>
      <c r="G112" s="64">
        <f>G63+G84+G100+G110</f>
        <v>0</v>
      </c>
      <c r="H112" s="279">
        <f t="shared" ref="H112:K112" si="60">H63+H84+H100+H110</f>
        <v>0</v>
      </c>
      <c r="I112" s="279">
        <f t="shared" si="60"/>
        <v>0</v>
      </c>
      <c r="J112" s="275">
        <f>J63+J84+J100+J110</f>
        <v>0</v>
      </c>
      <c r="K112" s="276">
        <f t="shared" si="60"/>
        <v>0</v>
      </c>
      <c r="L112" s="276">
        <f>+L110+L100+L84+L63</f>
        <v>0</v>
      </c>
      <c r="M112" s="276">
        <f>+M110+M100+M84+M63</f>
        <v>0</v>
      </c>
      <c r="N112" s="274">
        <f>+N110+N100+N84+N63</f>
        <v>0</v>
      </c>
      <c r="O112" s="277">
        <f>+O110+O100+O84+O63</f>
        <v>0</v>
      </c>
      <c r="P112" s="280">
        <f>+P63+P84+P100+P110</f>
        <v>0</v>
      </c>
      <c r="R112" s="44"/>
      <c r="S112" s="44"/>
    </row>
    <row r="113" spans="2:16" x14ac:dyDescent="0.25">
      <c r="J113" s="24"/>
      <c r="K113" s="24"/>
      <c r="L113" s="24"/>
      <c r="M113" s="24"/>
      <c r="N113" s="25"/>
      <c r="O113" s="24"/>
      <c r="P113" s="25"/>
    </row>
    <row r="114" spans="2:16" ht="17.25" x14ac:dyDescent="0.25">
      <c r="B114" s="3" t="s">
        <v>179</v>
      </c>
      <c r="J114" s="24"/>
      <c r="K114" s="24"/>
      <c r="L114" s="24"/>
      <c r="M114" s="24"/>
      <c r="N114" s="25"/>
      <c r="O114" s="24"/>
      <c r="P114" s="25"/>
    </row>
    <row r="115" spans="2:16" ht="17.25" x14ac:dyDescent="0.25">
      <c r="B115" s="3" t="s">
        <v>90</v>
      </c>
      <c r="J115" s="24"/>
      <c r="K115" s="24"/>
      <c r="L115" s="24"/>
      <c r="M115" s="24"/>
      <c r="N115" s="25"/>
      <c r="O115" s="24"/>
      <c r="P115" s="25"/>
    </row>
    <row r="116" spans="2:16" ht="17.25" x14ac:dyDescent="0.25">
      <c r="B116" s="3" t="s">
        <v>91</v>
      </c>
      <c r="H116" s="22"/>
      <c r="I116" s="22"/>
      <c r="J116" s="24"/>
      <c r="K116" s="43"/>
      <c r="L116" s="24"/>
      <c r="M116" s="24"/>
      <c r="N116" s="25"/>
      <c r="O116" s="24"/>
      <c r="P116" s="25"/>
    </row>
    <row r="117" spans="2:16" ht="17.25" x14ac:dyDescent="0.25">
      <c r="B117" s="3" t="s">
        <v>92</v>
      </c>
      <c r="H117" s="22"/>
      <c r="I117" s="22"/>
      <c r="J117" s="24"/>
      <c r="K117" s="24"/>
      <c r="L117" s="24"/>
      <c r="M117" s="24"/>
      <c r="N117" s="25"/>
      <c r="O117" s="24"/>
      <c r="P117" s="25"/>
    </row>
    <row r="118" spans="2:16" x14ac:dyDescent="0.25">
      <c r="H118" s="22"/>
      <c r="I118" s="22"/>
      <c r="J118" s="24"/>
      <c r="K118" s="24"/>
      <c r="L118" s="24"/>
      <c r="M118" s="24"/>
      <c r="N118" s="25"/>
      <c r="O118" s="24"/>
      <c r="P118" s="25"/>
    </row>
    <row r="119" spans="2:16" x14ac:dyDescent="0.25">
      <c r="J119" s="24"/>
      <c r="K119" s="24"/>
      <c r="L119" s="24"/>
      <c r="M119" s="24"/>
      <c r="N119" s="25"/>
      <c r="O119" s="24"/>
      <c r="P119" s="25"/>
    </row>
    <row r="120" spans="2:16" x14ac:dyDescent="0.25">
      <c r="J120" s="24"/>
      <c r="K120" s="24"/>
      <c r="L120" s="24"/>
      <c r="M120" s="24"/>
      <c r="N120" s="25"/>
      <c r="O120" s="24"/>
      <c r="P120" s="25"/>
    </row>
    <row r="121" spans="2:16" x14ac:dyDescent="0.25">
      <c r="J121" s="24"/>
      <c r="K121" s="24"/>
      <c r="L121" s="24"/>
      <c r="M121" s="24"/>
      <c r="N121" s="25"/>
      <c r="O121" s="24"/>
      <c r="P121" s="25"/>
    </row>
    <row r="122" spans="2:16" x14ac:dyDescent="0.25">
      <c r="J122" s="24"/>
      <c r="K122" s="24"/>
      <c r="L122" s="24"/>
      <c r="M122" s="24"/>
      <c r="N122" s="25"/>
      <c r="O122" s="24"/>
      <c r="P122" s="25"/>
    </row>
    <row r="123" spans="2:16" x14ac:dyDescent="0.25">
      <c r="J123" s="24"/>
      <c r="K123" s="24"/>
      <c r="L123" s="24"/>
      <c r="M123" s="24"/>
      <c r="N123" s="25"/>
      <c r="O123" s="24"/>
      <c r="P123" s="25"/>
    </row>
    <row r="124" spans="2:16" x14ac:dyDescent="0.25">
      <c r="J124" s="24"/>
      <c r="K124" s="24"/>
      <c r="L124" s="24"/>
      <c r="M124" s="24"/>
      <c r="N124" s="25"/>
      <c r="O124" s="24"/>
      <c r="P124" s="25"/>
    </row>
    <row r="125" spans="2:16" x14ac:dyDescent="0.25">
      <c r="J125" s="24"/>
      <c r="K125" s="24"/>
      <c r="L125" s="24"/>
      <c r="M125" s="24"/>
      <c r="N125" s="25"/>
      <c r="O125" s="24"/>
      <c r="P125" s="25"/>
    </row>
    <row r="126" spans="2:16" x14ac:dyDescent="0.25">
      <c r="J126" s="24"/>
      <c r="K126" s="24"/>
      <c r="L126" s="24"/>
      <c r="M126" s="24"/>
      <c r="N126" s="25"/>
      <c r="O126" s="24"/>
      <c r="P126" s="25"/>
    </row>
    <row r="127" spans="2:16" x14ac:dyDescent="0.25">
      <c r="J127" s="24"/>
      <c r="K127" s="24"/>
      <c r="L127" s="24"/>
      <c r="M127" s="24"/>
      <c r="N127" s="25"/>
      <c r="O127" s="24"/>
      <c r="P127" s="25"/>
    </row>
    <row r="128" spans="2:16" x14ac:dyDescent="0.25">
      <c r="J128" s="24"/>
      <c r="K128" s="24"/>
      <c r="L128" s="24"/>
      <c r="M128" s="24"/>
      <c r="N128" s="25"/>
      <c r="O128" s="24"/>
      <c r="P128" s="25"/>
    </row>
    <row r="129" spans="10:16" x14ac:dyDescent="0.25">
      <c r="J129" s="24"/>
      <c r="K129" s="24"/>
      <c r="L129" s="24"/>
      <c r="M129" s="24"/>
      <c r="N129" s="25"/>
      <c r="O129" s="24"/>
      <c r="P129" s="25"/>
    </row>
    <row r="130" spans="10:16" x14ac:dyDescent="0.25">
      <c r="J130" s="24"/>
      <c r="K130" s="24"/>
      <c r="L130" s="24"/>
      <c r="M130" s="24"/>
      <c r="N130" s="25"/>
      <c r="O130" s="24"/>
      <c r="P130" s="25"/>
    </row>
    <row r="131" spans="10:16" x14ac:dyDescent="0.25">
      <c r="J131" s="24"/>
      <c r="K131" s="24"/>
      <c r="L131" s="24"/>
      <c r="M131" s="24"/>
      <c r="N131" s="25"/>
      <c r="O131" s="24"/>
      <c r="P131" s="25"/>
    </row>
    <row r="132" spans="10:16" x14ac:dyDescent="0.25">
      <c r="J132" s="24"/>
      <c r="K132" s="24"/>
      <c r="L132" s="24"/>
      <c r="M132" s="24"/>
      <c r="N132" s="25"/>
      <c r="O132" s="24"/>
      <c r="P132" s="25"/>
    </row>
    <row r="133" spans="10:16" x14ac:dyDescent="0.25">
      <c r="J133" s="24"/>
      <c r="K133" s="24"/>
      <c r="L133" s="24"/>
      <c r="M133" s="24"/>
      <c r="N133" s="25"/>
      <c r="O133" s="24"/>
      <c r="P133" s="25"/>
    </row>
    <row r="134" spans="10:16" x14ac:dyDescent="0.25">
      <c r="J134" s="24"/>
      <c r="K134" s="24"/>
      <c r="L134" s="24"/>
      <c r="M134" s="24"/>
      <c r="N134" s="25"/>
      <c r="O134" s="24"/>
      <c r="P134" s="25"/>
    </row>
    <row r="135" spans="10:16" x14ac:dyDescent="0.25">
      <c r="J135" s="24"/>
      <c r="K135" s="24"/>
      <c r="L135" s="24"/>
      <c r="M135" s="24"/>
      <c r="N135" s="25"/>
      <c r="O135" s="24"/>
      <c r="P135" s="25"/>
    </row>
    <row r="136" spans="10:16" x14ac:dyDescent="0.25">
      <c r="J136" s="24"/>
      <c r="K136" s="24"/>
      <c r="L136" s="24"/>
      <c r="M136" s="24"/>
      <c r="N136" s="25"/>
      <c r="O136" s="24"/>
      <c r="P136" s="25"/>
    </row>
    <row r="137" spans="10:16" x14ac:dyDescent="0.25">
      <c r="J137" s="24"/>
      <c r="K137" s="24"/>
      <c r="L137" s="24"/>
      <c r="M137" s="24"/>
      <c r="N137" s="25"/>
      <c r="O137" s="24"/>
      <c r="P137" s="25"/>
    </row>
    <row r="138" spans="10:16" x14ac:dyDescent="0.25">
      <c r="J138" s="24"/>
      <c r="K138" s="24"/>
      <c r="L138" s="24"/>
      <c r="M138" s="24"/>
      <c r="N138" s="25"/>
      <c r="O138" s="24"/>
      <c r="P138" s="25"/>
    </row>
    <row r="139" spans="10:16" x14ac:dyDescent="0.25">
      <c r="J139" s="24"/>
      <c r="K139" s="24"/>
      <c r="L139" s="24"/>
      <c r="M139" s="24"/>
      <c r="N139" s="25"/>
      <c r="O139" s="24"/>
      <c r="P139" s="25"/>
    </row>
    <row r="140" spans="10:16" x14ac:dyDescent="0.25">
      <c r="J140" s="24"/>
      <c r="K140" s="24"/>
      <c r="L140" s="24"/>
      <c r="M140" s="24"/>
      <c r="N140" s="25"/>
      <c r="O140" s="24"/>
      <c r="P140" s="25"/>
    </row>
    <row r="141" spans="10:16" x14ac:dyDescent="0.25">
      <c r="J141" s="24"/>
      <c r="K141" s="24"/>
      <c r="L141" s="24"/>
      <c r="M141" s="24"/>
      <c r="N141" s="25"/>
      <c r="O141" s="24"/>
      <c r="P141" s="25"/>
    </row>
    <row r="142" spans="10:16" x14ac:dyDescent="0.25">
      <c r="J142" s="24"/>
      <c r="K142" s="24"/>
      <c r="L142" s="24"/>
      <c r="M142" s="24"/>
      <c r="N142" s="25"/>
      <c r="O142" s="24"/>
      <c r="P142" s="25"/>
    </row>
    <row r="143" spans="10:16" x14ac:dyDescent="0.25">
      <c r="J143" s="24"/>
      <c r="K143" s="24"/>
      <c r="L143" s="24"/>
      <c r="M143" s="24"/>
      <c r="N143" s="25"/>
      <c r="O143" s="24"/>
      <c r="P143" s="25"/>
    </row>
    <row r="144" spans="10:16" x14ac:dyDescent="0.25">
      <c r="J144" s="24"/>
      <c r="K144" s="24"/>
      <c r="L144" s="24"/>
      <c r="M144" s="24"/>
      <c r="N144" s="25"/>
      <c r="O144" s="24"/>
      <c r="P144" s="25"/>
    </row>
    <row r="145" spans="10:16" x14ac:dyDescent="0.25">
      <c r="J145" s="24"/>
      <c r="K145" s="24"/>
      <c r="L145" s="24"/>
      <c r="M145" s="24"/>
      <c r="N145" s="25"/>
      <c r="O145" s="24"/>
      <c r="P145" s="25"/>
    </row>
    <row r="146" spans="10:16" x14ac:dyDescent="0.25">
      <c r="J146" s="24"/>
      <c r="K146" s="24"/>
      <c r="L146" s="24"/>
      <c r="M146" s="24"/>
      <c r="N146" s="25"/>
      <c r="O146" s="24"/>
      <c r="P146" s="25"/>
    </row>
    <row r="147" spans="10:16" x14ac:dyDescent="0.25">
      <c r="J147" s="24"/>
      <c r="K147" s="24"/>
      <c r="L147" s="24"/>
      <c r="M147" s="24"/>
      <c r="N147" s="25"/>
      <c r="O147" s="24"/>
      <c r="P147" s="25"/>
    </row>
    <row r="148" spans="10:16" x14ac:dyDescent="0.25">
      <c r="J148" s="24"/>
      <c r="K148" s="24"/>
      <c r="L148" s="24"/>
      <c r="M148" s="24"/>
      <c r="N148" s="25"/>
      <c r="O148" s="24"/>
      <c r="P148" s="25"/>
    </row>
    <row r="149" spans="10:16" x14ac:dyDescent="0.25">
      <c r="J149" s="24"/>
      <c r="K149" s="24"/>
      <c r="L149" s="24"/>
      <c r="M149" s="24"/>
      <c r="N149" s="25"/>
      <c r="O149" s="24"/>
      <c r="P149" s="25"/>
    </row>
    <row r="150" spans="10:16" x14ac:dyDescent="0.25">
      <c r="J150" s="24"/>
      <c r="K150" s="24"/>
      <c r="L150" s="24"/>
      <c r="M150" s="24"/>
      <c r="N150" s="25"/>
      <c r="O150" s="24"/>
      <c r="P150" s="25"/>
    </row>
    <row r="151" spans="10:16" x14ac:dyDescent="0.25">
      <c r="J151" s="24"/>
      <c r="K151" s="24"/>
      <c r="L151" s="24"/>
      <c r="M151" s="24"/>
      <c r="N151" s="25"/>
      <c r="O151" s="24"/>
      <c r="P151" s="25"/>
    </row>
    <row r="152" spans="10:16" x14ac:dyDescent="0.25">
      <c r="J152" s="24"/>
      <c r="K152" s="24"/>
      <c r="L152" s="24"/>
      <c r="M152" s="24"/>
      <c r="N152" s="25"/>
      <c r="O152" s="24"/>
      <c r="P152" s="25"/>
    </row>
    <row r="153" spans="10:16" x14ac:dyDescent="0.25">
      <c r="J153" s="24"/>
      <c r="K153" s="24"/>
      <c r="L153" s="24"/>
      <c r="M153" s="24"/>
      <c r="N153" s="25"/>
      <c r="O153" s="24"/>
      <c r="P153" s="25"/>
    </row>
    <row r="154" spans="10:16" x14ac:dyDescent="0.25">
      <c r="J154" s="24"/>
      <c r="K154" s="24"/>
      <c r="L154" s="24"/>
      <c r="M154" s="24"/>
      <c r="N154" s="25"/>
      <c r="O154" s="24"/>
      <c r="P154" s="25"/>
    </row>
    <row r="155" spans="10:16" x14ac:dyDescent="0.25">
      <c r="J155" s="24"/>
      <c r="K155" s="24"/>
      <c r="L155" s="24"/>
      <c r="M155" s="24"/>
      <c r="N155" s="25"/>
      <c r="O155" s="24"/>
      <c r="P155" s="25"/>
    </row>
    <row r="156" spans="10:16" x14ac:dyDescent="0.25">
      <c r="J156" s="24"/>
      <c r="K156" s="24"/>
      <c r="L156" s="24"/>
      <c r="M156" s="24"/>
      <c r="N156" s="25"/>
      <c r="O156" s="24"/>
      <c r="P156" s="25"/>
    </row>
    <row r="157" spans="10:16" x14ac:dyDescent="0.25">
      <c r="J157" s="24"/>
      <c r="K157" s="24"/>
      <c r="L157" s="24"/>
      <c r="M157" s="24"/>
      <c r="N157" s="25"/>
      <c r="O157" s="24"/>
      <c r="P157" s="25"/>
    </row>
    <row r="158" spans="10:16" x14ac:dyDescent="0.25">
      <c r="J158" s="24"/>
      <c r="K158" s="24"/>
      <c r="L158" s="24"/>
      <c r="M158" s="24"/>
      <c r="N158" s="25"/>
      <c r="O158" s="24"/>
      <c r="P158" s="25"/>
    </row>
    <row r="159" spans="10:16" x14ac:dyDescent="0.25">
      <c r="J159" s="24"/>
      <c r="K159" s="24"/>
      <c r="L159" s="24"/>
      <c r="M159" s="24"/>
      <c r="N159" s="25"/>
      <c r="O159" s="24"/>
      <c r="P159" s="25"/>
    </row>
    <row r="160" spans="10:16" x14ac:dyDescent="0.25">
      <c r="J160" s="24"/>
      <c r="K160" s="24"/>
      <c r="L160" s="24"/>
      <c r="M160" s="24"/>
      <c r="N160" s="25"/>
      <c r="O160" s="24"/>
      <c r="P160" s="25"/>
    </row>
    <row r="161" spans="10:16" x14ac:dyDescent="0.25">
      <c r="J161" s="24"/>
      <c r="K161" s="24"/>
      <c r="L161" s="24"/>
      <c r="M161" s="24"/>
      <c r="N161" s="25"/>
      <c r="O161" s="24"/>
      <c r="P161" s="25"/>
    </row>
    <row r="162" spans="10:16" x14ac:dyDescent="0.25">
      <c r="J162" s="24"/>
      <c r="K162" s="24"/>
      <c r="L162" s="24"/>
      <c r="M162" s="24"/>
      <c r="N162" s="25"/>
      <c r="O162" s="24"/>
      <c r="P162" s="25"/>
    </row>
    <row r="163" spans="10:16" x14ac:dyDescent="0.25">
      <c r="J163" s="24"/>
      <c r="K163" s="24"/>
      <c r="L163" s="24"/>
      <c r="M163" s="24"/>
      <c r="N163" s="25"/>
      <c r="O163" s="24"/>
      <c r="P163" s="25"/>
    </row>
    <row r="164" spans="10:16" x14ac:dyDescent="0.25">
      <c r="J164" s="24"/>
      <c r="K164" s="24"/>
      <c r="L164" s="24"/>
      <c r="M164" s="24"/>
      <c r="N164" s="25"/>
      <c r="O164" s="24"/>
      <c r="P164" s="25"/>
    </row>
    <row r="165" spans="10:16" x14ac:dyDescent="0.25">
      <c r="J165" s="24"/>
      <c r="K165" s="24"/>
      <c r="L165" s="24"/>
      <c r="M165" s="24"/>
      <c r="N165" s="25"/>
      <c r="O165" s="24"/>
      <c r="P165" s="25"/>
    </row>
    <row r="166" spans="10:16" x14ac:dyDescent="0.25">
      <c r="J166" s="24"/>
      <c r="K166" s="24"/>
      <c r="L166" s="24"/>
      <c r="M166" s="24"/>
      <c r="N166" s="25"/>
      <c r="O166" s="24"/>
      <c r="P166" s="25"/>
    </row>
    <row r="167" spans="10:16" x14ac:dyDescent="0.25">
      <c r="J167" s="24"/>
      <c r="K167" s="24"/>
      <c r="L167" s="24"/>
      <c r="M167" s="24"/>
      <c r="N167" s="25"/>
      <c r="O167" s="24"/>
      <c r="P167" s="25"/>
    </row>
    <row r="168" spans="10:16" x14ac:dyDescent="0.25">
      <c r="J168" s="24"/>
      <c r="K168" s="24"/>
      <c r="L168" s="24"/>
      <c r="M168" s="24"/>
      <c r="N168" s="25"/>
      <c r="O168" s="24"/>
      <c r="P168" s="25"/>
    </row>
    <row r="169" spans="10:16" x14ac:dyDescent="0.25">
      <c r="J169" s="24"/>
      <c r="K169" s="24"/>
      <c r="L169" s="24"/>
      <c r="M169" s="24"/>
      <c r="N169" s="25"/>
      <c r="O169" s="24"/>
      <c r="P169" s="25"/>
    </row>
    <row r="170" spans="10:16" x14ac:dyDescent="0.25">
      <c r="J170" s="24"/>
      <c r="K170" s="24"/>
      <c r="L170" s="24"/>
      <c r="M170" s="24"/>
      <c r="N170" s="25"/>
      <c r="O170" s="24"/>
      <c r="P170" s="25"/>
    </row>
    <row r="171" spans="10:16" x14ac:dyDescent="0.25">
      <c r="J171" s="24"/>
      <c r="K171" s="24"/>
      <c r="L171" s="24"/>
      <c r="M171" s="24"/>
      <c r="N171" s="25"/>
      <c r="O171" s="24"/>
      <c r="P171" s="25"/>
    </row>
    <row r="172" spans="10:16" x14ac:dyDescent="0.25">
      <c r="J172" s="24"/>
      <c r="K172" s="24"/>
      <c r="L172" s="24"/>
      <c r="M172" s="24"/>
      <c r="N172" s="25"/>
      <c r="O172" s="24"/>
      <c r="P172" s="25"/>
    </row>
    <row r="173" spans="10:16" x14ac:dyDescent="0.25">
      <c r="J173" s="24"/>
      <c r="K173" s="24"/>
      <c r="L173" s="24"/>
      <c r="M173" s="24"/>
      <c r="N173" s="25"/>
      <c r="O173" s="24"/>
      <c r="P173" s="25"/>
    </row>
    <row r="174" spans="10:16" x14ac:dyDescent="0.25">
      <c r="J174" s="24"/>
      <c r="K174" s="24"/>
      <c r="L174" s="24"/>
      <c r="M174" s="24"/>
      <c r="N174" s="25"/>
      <c r="O174" s="24"/>
      <c r="P174" s="25"/>
    </row>
    <row r="175" spans="10:16" x14ac:dyDescent="0.25">
      <c r="J175" s="24"/>
      <c r="K175" s="24"/>
      <c r="L175" s="24"/>
      <c r="M175" s="24"/>
      <c r="N175" s="25"/>
      <c r="O175" s="24"/>
      <c r="P175" s="25"/>
    </row>
    <row r="176" spans="10:16" x14ac:dyDescent="0.25">
      <c r="J176" s="24"/>
      <c r="K176" s="24"/>
      <c r="L176" s="24"/>
      <c r="M176" s="24"/>
      <c r="N176" s="25"/>
      <c r="O176" s="24"/>
      <c r="P176" s="25"/>
    </row>
    <row r="177" spans="10:16" x14ac:dyDescent="0.25">
      <c r="J177" s="24"/>
      <c r="K177" s="24"/>
      <c r="L177" s="24"/>
      <c r="M177" s="24"/>
      <c r="N177" s="25"/>
      <c r="O177" s="24"/>
      <c r="P177" s="25"/>
    </row>
    <row r="178" spans="10:16" x14ac:dyDescent="0.25">
      <c r="J178" s="24"/>
      <c r="K178" s="24"/>
      <c r="L178" s="24"/>
      <c r="M178" s="24"/>
      <c r="N178" s="25"/>
      <c r="O178" s="24"/>
      <c r="P178" s="25"/>
    </row>
    <row r="179" spans="10:16" x14ac:dyDescent="0.25">
      <c r="J179" s="24"/>
      <c r="K179" s="24"/>
      <c r="L179" s="24"/>
      <c r="M179" s="24"/>
      <c r="N179" s="25"/>
      <c r="O179" s="24"/>
      <c r="P179" s="25"/>
    </row>
    <row r="180" spans="10:16" x14ac:dyDescent="0.25">
      <c r="J180" s="24"/>
      <c r="K180" s="24"/>
      <c r="L180" s="24"/>
      <c r="M180" s="24"/>
      <c r="N180" s="25"/>
      <c r="O180" s="24"/>
      <c r="P180" s="25"/>
    </row>
    <row r="181" spans="10:16" x14ac:dyDescent="0.25">
      <c r="J181" s="24"/>
      <c r="K181" s="24"/>
      <c r="L181" s="24"/>
      <c r="M181" s="24"/>
      <c r="N181" s="25"/>
      <c r="O181" s="24"/>
      <c r="P181" s="25"/>
    </row>
    <row r="182" spans="10:16" x14ac:dyDescent="0.25">
      <c r="J182" s="24"/>
      <c r="K182" s="24"/>
      <c r="L182" s="24"/>
      <c r="M182" s="24"/>
      <c r="N182" s="25"/>
      <c r="O182" s="24"/>
      <c r="P182" s="25"/>
    </row>
    <row r="183" spans="10:16" x14ac:dyDescent="0.25">
      <c r="J183" s="24"/>
      <c r="K183" s="24"/>
      <c r="L183" s="24"/>
      <c r="M183" s="24"/>
      <c r="N183" s="25"/>
      <c r="O183" s="24"/>
      <c r="P183" s="25"/>
    </row>
    <row r="184" spans="10:16" x14ac:dyDescent="0.25">
      <c r="J184" s="24"/>
      <c r="K184" s="24"/>
      <c r="L184" s="24"/>
      <c r="M184" s="24"/>
      <c r="N184" s="25"/>
      <c r="O184" s="24"/>
      <c r="P184" s="25"/>
    </row>
    <row r="185" spans="10:16" x14ac:dyDescent="0.25">
      <c r="J185" s="24"/>
      <c r="K185" s="24"/>
      <c r="L185" s="24"/>
      <c r="M185" s="24"/>
      <c r="N185" s="25"/>
      <c r="O185" s="24"/>
      <c r="P185" s="25"/>
    </row>
    <row r="186" spans="10:16" x14ac:dyDescent="0.25">
      <c r="J186" s="24"/>
      <c r="K186" s="24"/>
      <c r="L186" s="24"/>
      <c r="M186" s="24"/>
      <c r="N186" s="25"/>
      <c r="O186" s="24"/>
      <c r="P186" s="25"/>
    </row>
    <row r="187" spans="10:16" x14ac:dyDescent="0.25">
      <c r="J187" s="24"/>
      <c r="K187" s="24"/>
      <c r="L187" s="24"/>
      <c r="M187" s="24"/>
      <c r="N187" s="25"/>
      <c r="O187" s="24"/>
      <c r="P187" s="25"/>
    </row>
    <row r="188" spans="10:16" x14ac:dyDescent="0.25">
      <c r="J188" s="24"/>
      <c r="K188" s="24"/>
      <c r="L188" s="24"/>
      <c r="M188" s="24"/>
      <c r="N188" s="25"/>
      <c r="O188" s="24"/>
      <c r="P188" s="25"/>
    </row>
    <row r="189" spans="10:16" x14ac:dyDescent="0.25">
      <c r="J189" s="24"/>
      <c r="K189" s="24"/>
      <c r="L189" s="24"/>
      <c r="M189" s="24"/>
      <c r="N189" s="25"/>
      <c r="O189" s="24"/>
      <c r="P189" s="25"/>
    </row>
    <row r="190" spans="10:16" x14ac:dyDescent="0.25">
      <c r="J190" s="24"/>
      <c r="K190" s="24"/>
      <c r="L190" s="24"/>
      <c r="M190" s="24"/>
      <c r="N190" s="25"/>
      <c r="O190" s="24"/>
      <c r="P190" s="25"/>
    </row>
    <row r="191" spans="10:16" x14ac:dyDescent="0.25">
      <c r="J191" s="24"/>
      <c r="K191" s="24"/>
      <c r="L191" s="24"/>
      <c r="M191" s="24"/>
      <c r="N191" s="25"/>
      <c r="O191" s="24"/>
      <c r="P191" s="25"/>
    </row>
    <row r="192" spans="10:16" x14ac:dyDescent="0.25">
      <c r="J192" s="24"/>
      <c r="K192" s="24"/>
      <c r="L192" s="24"/>
      <c r="M192" s="24"/>
      <c r="N192" s="25"/>
      <c r="O192" s="24"/>
      <c r="P192" s="25"/>
    </row>
    <row r="193" spans="10:16" x14ac:dyDescent="0.25">
      <c r="J193" s="24"/>
      <c r="K193" s="24"/>
      <c r="L193" s="24"/>
      <c r="M193" s="24"/>
      <c r="N193" s="25"/>
      <c r="O193" s="24"/>
      <c r="P193" s="25"/>
    </row>
    <row r="194" spans="10:16" x14ac:dyDescent="0.25">
      <c r="J194" s="24"/>
      <c r="K194" s="24"/>
      <c r="L194" s="24"/>
      <c r="M194" s="24"/>
      <c r="N194" s="25"/>
      <c r="O194" s="24"/>
      <c r="P194" s="25"/>
    </row>
    <row r="195" spans="10:16" x14ac:dyDescent="0.25">
      <c r="J195" s="24"/>
      <c r="K195" s="24"/>
      <c r="L195" s="24"/>
      <c r="M195" s="24"/>
      <c r="N195" s="25"/>
      <c r="O195" s="24"/>
      <c r="P195" s="25"/>
    </row>
    <row r="196" spans="10:16" x14ac:dyDescent="0.25">
      <c r="J196" s="24"/>
      <c r="K196" s="24"/>
      <c r="L196" s="24"/>
      <c r="M196" s="24"/>
      <c r="N196" s="25"/>
      <c r="O196" s="24"/>
      <c r="P196" s="25"/>
    </row>
    <row r="197" spans="10:16" x14ac:dyDescent="0.25">
      <c r="J197" s="24"/>
      <c r="K197" s="24"/>
      <c r="L197" s="24"/>
      <c r="M197" s="24"/>
      <c r="N197" s="25"/>
      <c r="O197" s="24"/>
      <c r="P197" s="25"/>
    </row>
    <row r="198" spans="10:16" x14ac:dyDescent="0.25">
      <c r="J198" s="24"/>
      <c r="K198" s="24"/>
      <c r="L198" s="24"/>
      <c r="M198" s="24"/>
      <c r="N198" s="25"/>
      <c r="O198" s="24"/>
      <c r="P198" s="25"/>
    </row>
    <row r="199" spans="10:16" x14ac:dyDescent="0.25">
      <c r="J199" s="24"/>
      <c r="K199" s="24"/>
      <c r="L199" s="24"/>
      <c r="M199" s="24"/>
      <c r="N199" s="25"/>
      <c r="O199" s="24"/>
      <c r="P199" s="25"/>
    </row>
    <row r="200" spans="10:16" x14ac:dyDescent="0.25">
      <c r="J200" s="24"/>
      <c r="K200" s="24"/>
      <c r="L200" s="24"/>
      <c r="M200" s="24"/>
      <c r="N200" s="25"/>
      <c r="O200" s="24"/>
      <c r="P200" s="25"/>
    </row>
    <row r="201" spans="10:16" x14ac:dyDescent="0.25">
      <c r="J201" s="24"/>
      <c r="K201" s="24"/>
      <c r="L201" s="24"/>
      <c r="M201" s="24"/>
      <c r="N201" s="25"/>
      <c r="O201" s="24"/>
      <c r="P201" s="25"/>
    </row>
    <row r="202" spans="10:16" x14ac:dyDescent="0.25">
      <c r="J202" s="24"/>
      <c r="K202" s="24"/>
      <c r="L202" s="24"/>
      <c r="M202" s="24"/>
      <c r="N202" s="25"/>
      <c r="O202" s="24"/>
      <c r="P202" s="25"/>
    </row>
    <row r="203" spans="10:16" x14ac:dyDescent="0.25">
      <c r="J203" s="24"/>
      <c r="K203" s="24"/>
      <c r="L203" s="24"/>
      <c r="M203" s="24"/>
      <c r="N203" s="25"/>
      <c r="O203" s="24"/>
      <c r="P203" s="25"/>
    </row>
    <row r="204" spans="10:16" x14ac:dyDescent="0.25">
      <c r="J204" s="24"/>
      <c r="K204" s="24"/>
      <c r="L204" s="24"/>
      <c r="M204" s="24"/>
      <c r="N204" s="25"/>
      <c r="O204" s="24"/>
      <c r="P204" s="25"/>
    </row>
    <row r="205" spans="10:16" x14ac:dyDescent="0.25">
      <c r="J205" s="24"/>
      <c r="K205" s="24"/>
      <c r="L205" s="24"/>
      <c r="M205" s="24"/>
      <c r="N205" s="25"/>
      <c r="O205" s="24"/>
      <c r="P205" s="25"/>
    </row>
    <row r="206" spans="10:16" x14ac:dyDescent="0.25">
      <c r="J206" s="24"/>
      <c r="K206" s="24"/>
      <c r="L206" s="24"/>
      <c r="M206" s="24"/>
      <c r="N206" s="25"/>
      <c r="O206" s="24"/>
      <c r="P206" s="25"/>
    </row>
    <row r="207" spans="10:16" x14ac:dyDescent="0.25">
      <c r="J207" s="24"/>
      <c r="K207" s="24"/>
      <c r="L207" s="24"/>
      <c r="M207" s="24"/>
      <c r="N207" s="25"/>
      <c r="O207" s="24"/>
      <c r="P207" s="25"/>
    </row>
    <row r="208" spans="10:16" x14ac:dyDescent="0.25">
      <c r="J208" s="24"/>
      <c r="K208" s="24"/>
      <c r="L208" s="24"/>
      <c r="M208" s="24"/>
      <c r="N208" s="25"/>
      <c r="O208" s="24"/>
      <c r="P208" s="25"/>
    </row>
    <row r="209" spans="10:16" x14ac:dyDescent="0.25">
      <c r="J209" s="24"/>
      <c r="K209" s="24"/>
      <c r="L209" s="24"/>
      <c r="M209" s="24"/>
      <c r="N209" s="25"/>
      <c r="O209" s="24"/>
      <c r="P209" s="25"/>
    </row>
    <row r="210" spans="10:16" x14ac:dyDescent="0.25">
      <c r="J210" s="24"/>
      <c r="K210" s="24"/>
      <c r="L210" s="24"/>
      <c r="M210" s="24"/>
      <c r="N210" s="25"/>
      <c r="O210" s="24"/>
      <c r="P210" s="25"/>
    </row>
    <row r="211" spans="10:16" x14ac:dyDescent="0.25">
      <c r="J211" s="24"/>
      <c r="K211" s="24"/>
      <c r="L211" s="24"/>
      <c r="M211" s="24"/>
      <c r="N211" s="25"/>
      <c r="O211" s="24"/>
      <c r="P211" s="25"/>
    </row>
    <row r="212" spans="10:16" x14ac:dyDescent="0.25">
      <c r="J212" s="24"/>
      <c r="K212" s="24"/>
      <c r="L212" s="24"/>
      <c r="M212" s="24"/>
      <c r="N212" s="25"/>
      <c r="O212" s="24"/>
      <c r="P212" s="25"/>
    </row>
    <row r="213" spans="10:16" x14ac:dyDescent="0.25">
      <c r="J213" s="24"/>
      <c r="K213" s="24"/>
      <c r="L213" s="24"/>
      <c r="M213" s="24"/>
      <c r="N213" s="25"/>
      <c r="O213" s="24"/>
      <c r="P213" s="25"/>
    </row>
    <row r="214" spans="10:16" x14ac:dyDescent="0.25">
      <c r="J214" s="24"/>
      <c r="K214" s="24"/>
      <c r="L214" s="24"/>
      <c r="M214" s="24"/>
      <c r="N214" s="25"/>
      <c r="O214" s="24"/>
      <c r="P214" s="25"/>
    </row>
    <row r="215" spans="10:16" x14ac:dyDescent="0.25">
      <c r="J215" s="24"/>
      <c r="K215" s="24"/>
      <c r="L215" s="24"/>
      <c r="M215" s="24"/>
      <c r="N215" s="25"/>
      <c r="O215" s="24"/>
      <c r="P215" s="25"/>
    </row>
    <row r="216" spans="10:16" x14ac:dyDescent="0.25">
      <c r="J216" s="24"/>
      <c r="K216" s="24"/>
      <c r="L216" s="24"/>
      <c r="M216" s="24"/>
      <c r="N216" s="25"/>
      <c r="O216" s="24"/>
      <c r="P216" s="25"/>
    </row>
    <row r="217" spans="10:16" x14ac:dyDescent="0.25">
      <c r="J217" s="24"/>
      <c r="K217" s="24"/>
      <c r="L217" s="24"/>
      <c r="M217" s="24"/>
      <c r="N217" s="25"/>
      <c r="O217" s="24"/>
      <c r="P217" s="25"/>
    </row>
    <row r="218" spans="10:16" x14ac:dyDescent="0.25">
      <c r="J218" s="24"/>
      <c r="K218" s="24"/>
      <c r="L218" s="24"/>
      <c r="M218" s="24"/>
      <c r="N218" s="25"/>
      <c r="O218" s="24"/>
      <c r="P218" s="25"/>
    </row>
    <row r="219" spans="10:16" x14ac:dyDescent="0.25">
      <c r="J219" s="24"/>
      <c r="K219" s="24"/>
      <c r="L219" s="24"/>
      <c r="M219" s="24"/>
      <c r="N219" s="25"/>
      <c r="O219" s="24"/>
      <c r="P219" s="25"/>
    </row>
    <row r="220" spans="10:16" x14ac:dyDescent="0.25">
      <c r="J220" s="24"/>
      <c r="K220" s="24"/>
      <c r="L220" s="24"/>
      <c r="M220" s="24"/>
      <c r="N220" s="25"/>
      <c r="O220" s="24"/>
      <c r="P220" s="25"/>
    </row>
    <row r="221" spans="10:16" x14ac:dyDescent="0.25">
      <c r="J221" s="24"/>
      <c r="K221" s="24"/>
      <c r="L221" s="24"/>
      <c r="M221" s="24"/>
      <c r="N221" s="25"/>
      <c r="O221" s="24"/>
      <c r="P221" s="25"/>
    </row>
    <row r="222" spans="10:16" x14ac:dyDescent="0.25">
      <c r="J222" s="24"/>
      <c r="K222" s="24"/>
      <c r="L222" s="24"/>
      <c r="M222" s="24"/>
      <c r="N222" s="25"/>
      <c r="O222" s="24"/>
      <c r="P222" s="25"/>
    </row>
    <row r="223" spans="10:16" x14ac:dyDescent="0.25">
      <c r="J223" s="24"/>
      <c r="K223" s="24"/>
      <c r="L223" s="24"/>
      <c r="M223" s="24"/>
      <c r="N223" s="25"/>
      <c r="O223" s="24"/>
      <c r="P223" s="25"/>
    </row>
    <row r="224" spans="10:16" x14ac:dyDescent="0.25">
      <c r="J224" s="24"/>
      <c r="K224" s="24"/>
      <c r="L224" s="24"/>
      <c r="M224" s="24"/>
      <c r="N224" s="25"/>
      <c r="O224" s="24"/>
      <c r="P224" s="25"/>
    </row>
    <row r="225" spans="10:16" x14ac:dyDescent="0.25">
      <c r="J225" s="24"/>
      <c r="K225" s="24"/>
      <c r="L225" s="24"/>
      <c r="M225" s="24"/>
      <c r="N225" s="25"/>
      <c r="O225" s="24"/>
      <c r="P225" s="25"/>
    </row>
    <row r="226" spans="10:16" x14ac:dyDescent="0.25">
      <c r="J226" s="24"/>
      <c r="K226" s="24"/>
      <c r="L226" s="24"/>
      <c r="M226" s="24"/>
      <c r="N226" s="25"/>
      <c r="O226" s="24"/>
      <c r="P226" s="25"/>
    </row>
    <row r="227" spans="10:16" x14ac:dyDescent="0.25">
      <c r="J227" s="24"/>
      <c r="K227" s="24"/>
      <c r="L227" s="24"/>
      <c r="M227" s="24"/>
      <c r="N227" s="25"/>
      <c r="O227" s="24"/>
      <c r="P227" s="25"/>
    </row>
    <row r="228" spans="10:16" x14ac:dyDescent="0.25">
      <c r="J228" s="24"/>
      <c r="K228" s="24"/>
      <c r="L228" s="24"/>
      <c r="M228" s="24"/>
      <c r="N228" s="25"/>
      <c r="O228" s="24"/>
      <c r="P228" s="25"/>
    </row>
    <row r="229" spans="10:16" x14ac:dyDescent="0.25">
      <c r="J229" s="24"/>
      <c r="K229" s="24"/>
      <c r="L229" s="24"/>
      <c r="M229" s="24"/>
      <c r="N229" s="25"/>
      <c r="O229" s="24"/>
      <c r="P229" s="25"/>
    </row>
    <row r="230" spans="10:16" x14ac:dyDescent="0.25">
      <c r="J230" s="24"/>
      <c r="K230" s="24"/>
      <c r="L230" s="24"/>
      <c r="M230" s="24"/>
      <c r="N230" s="25"/>
      <c r="O230" s="24"/>
      <c r="P230" s="25"/>
    </row>
  </sheetData>
  <mergeCells count="88">
    <mergeCell ref="B7:B9"/>
    <mergeCell ref="N7:N9"/>
    <mergeCell ref="O7:O9"/>
    <mergeCell ref="P7:P9"/>
    <mergeCell ref="B3:B4"/>
    <mergeCell ref="C3:I3"/>
    <mergeCell ref="J3:N3"/>
    <mergeCell ref="O3:O4"/>
    <mergeCell ref="P3:P4"/>
    <mergeCell ref="B10:B13"/>
    <mergeCell ref="N10:N13"/>
    <mergeCell ref="O10:O13"/>
    <mergeCell ref="P10:P13"/>
    <mergeCell ref="B14:B16"/>
    <mergeCell ref="N14:N16"/>
    <mergeCell ref="O14:O16"/>
    <mergeCell ref="P14:P16"/>
    <mergeCell ref="B20:B21"/>
    <mergeCell ref="N20:N21"/>
    <mergeCell ref="O20:O21"/>
    <mergeCell ref="P20:P21"/>
    <mergeCell ref="B22:B24"/>
    <mergeCell ref="N22:N24"/>
    <mergeCell ref="O22:O24"/>
    <mergeCell ref="P22:P24"/>
    <mergeCell ref="B29:B30"/>
    <mergeCell ref="N29:N30"/>
    <mergeCell ref="O29:O30"/>
    <mergeCell ref="P29:P30"/>
    <mergeCell ref="B36:B38"/>
    <mergeCell ref="N36:N38"/>
    <mergeCell ref="O36:O38"/>
    <mergeCell ref="P36:P38"/>
    <mergeCell ref="B39:B42"/>
    <mergeCell ref="N39:N42"/>
    <mergeCell ref="O39:O42"/>
    <mergeCell ref="P39:P42"/>
    <mergeCell ref="B43:B45"/>
    <mergeCell ref="N43:N45"/>
    <mergeCell ref="O43:O45"/>
    <mergeCell ref="P43:P45"/>
    <mergeCell ref="B49:B50"/>
    <mergeCell ref="N49:N50"/>
    <mergeCell ref="O49:O50"/>
    <mergeCell ref="P49:P50"/>
    <mergeCell ref="B51:B53"/>
    <mergeCell ref="N51:N53"/>
    <mergeCell ref="O51:O53"/>
    <mergeCell ref="P51:P53"/>
    <mergeCell ref="B90:B92"/>
    <mergeCell ref="B58:B59"/>
    <mergeCell ref="N58:N59"/>
    <mergeCell ref="O58:O59"/>
    <mergeCell ref="P58:P59"/>
    <mergeCell ref="B65:B66"/>
    <mergeCell ref="C65:I65"/>
    <mergeCell ref="J65:N65"/>
    <mergeCell ref="O65:O66"/>
    <mergeCell ref="P65:P66"/>
    <mergeCell ref="B86:B87"/>
    <mergeCell ref="C86:I86"/>
    <mergeCell ref="J86:N86"/>
    <mergeCell ref="O86:O87"/>
    <mergeCell ref="P86:P87"/>
    <mergeCell ref="B69:B70"/>
    <mergeCell ref="N69:N70"/>
    <mergeCell ref="O69:O70"/>
    <mergeCell ref="P69:P70"/>
    <mergeCell ref="B72:B73"/>
    <mergeCell ref="N72:N73"/>
    <mergeCell ref="O72:O73"/>
    <mergeCell ref="P72:P73"/>
    <mergeCell ref="N90:N92"/>
    <mergeCell ref="B104:B107"/>
    <mergeCell ref="N104:N107"/>
    <mergeCell ref="O104:O107"/>
    <mergeCell ref="P104:P107"/>
    <mergeCell ref="B95:B98"/>
    <mergeCell ref="N95:N98"/>
    <mergeCell ref="O95:O98"/>
    <mergeCell ref="P95:P98"/>
    <mergeCell ref="B102:B103"/>
    <mergeCell ref="C102:I102"/>
    <mergeCell ref="J102:N102"/>
    <mergeCell ref="O102:O103"/>
    <mergeCell ref="P102:P103"/>
    <mergeCell ref="O90:O92"/>
    <mergeCell ref="P90:P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GUIDE</vt:lpstr>
      <vt:lpstr>Fee rates and unit costs</vt:lpstr>
      <vt:lpstr>Total Budget</vt:lpstr>
      <vt:lpstr>Year 1 20xx</vt:lpstr>
      <vt:lpstr>Year 2 20xx</vt:lpstr>
      <vt:lpstr>Year 3 20xx</vt:lpstr>
      <vt:lpstr>Year 4 20xx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Fritzen</dc:creator>
  <cp:lastModifiedBy>Ninna Katrine Holm Sanden</cp:lastModifiedBy>
  <cp:lastPrinted>2025-04-29T09:42:30Z</cp:lastPrinted>
  <dcterms:created xsi:type="dcterms:W3CDTF">2024-10-11T09:13:06Z</dcterms:created>
  <dcterms:modified xsi:type="dcterms:W3CDTF">2026-02-04T14:40:54Z</dcterms:modified>
</cp:coreProperties>
</file>